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Ex1.xml" ContentType="application/vnd.ms-office.chartex+xml"/>
  <Override PartName="/xl/charts/style4.xml" ContentType="application/vnd.ms-office.chartstyle+xml"/>
  <Override PartName="/xl/charts/colors4.xml" ContentType="application/vnd.ms-office.chartcolorstyle+xml"/>
  <Override PartName="/xl/charts/chartEx2.xml" ContentType="application/vnd.ms-office.chartex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4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User\Dropbox (Personal)\Education\Classes\17Fall_EPID799C_RforEpi\lectures\"/>
    </mc:Choice>
  </mc:AlternateContent>
  <bookViews>
    <workbookView xWindow="0" yWindow="0" windowWidth="15180" windowHeight="6330" xr2:uid="{54958EE2-A07E-4C26-A162-9770358A5984}"/>
  </bookViews>
  <sheets>
    <sheet name="Table 2" sheetId="1" r:id="rId1"/>
    <sheet name="Table 1" sheetId="2" r:id="rId2"/>
    <sheet name="Model Tables" sheetId="3" r:id="rId3"/>
    <sheet name="CountyData" sheetId="5" r:id="rId4"/>
    <sheet name="viz_helper" sheetId="6" r:id="rId5"/>
  </sheets>
  <definedNames>
    <definedName name="_xlchart.v5.0" hidden="1">CountyData!$Q$2:$R$103</definedName>
    <definedName name="_xlchart.v5.1" hidden="1">CountyData!$T$1</definedName>
    <definedName name="_xlchart.v5.10" hidden="1">CountyData!$Q$2:$R$103</definedName>
    <definedName name="_xlchart.v5.11" hidden="1">CountyData!$T$1</definedName>
    <definedName name="_xlchart.v5.12" hidden="1">CountyData!$T$2:$T$103</definedName>
    <definedName name="_xlchart.v5.13" hidden="1">CountyData!Q1:R1</definedName>
    <definedName name="_xlchart.v5.14" hidden="1">CountyData!T1</definedName>
    <definedName name="_xlchart.v5.15" hidden="1">CountyData!$Q$2:$R$103</definedName>
    <definedName name="_xlchart.v5.16" hidden="1">CountyData!$S$1</definedName>
    <definedName name="_xlchart.v5.17" hidden="1">CountyData!$S$2:$S$103</definedName>
    <definedName name="_xlchart.v5.18" hidden="1">CountyData!Q1:R1</definedName>
    <definedName name="_xlchart.v5.19" hidden="1">CountyData!S1</definedName>
    <definedName name="_xlchart.v5.2" hidden="1">CountyData!$T$2:$T$103</definedName>
    <definedName name="_xlchart.v5.3" hidden="1">CountyData!Q1:R1</definedName>
    <definedName name="_xlchart.v5.4" hidden="1">CountyData!T1</definedName>
    <definedName name="_xlchart.v5.5" hidden="1">CountyData!$Q$2:$R$103</definedName>
    <definedName name="_xlchart.v5.6" hidden="1">CountyData!$S$1</definedName>
    <definedName name="_xlchart.v5.7" hidden="1">CountyData!$S$2:$S$103</definedName>
    <definedName name="_xlchart.v5.8" hidden="1">CountyData!Q1:R1</definedName>
    <definedName name="_xlchart.v5.9" hidden="1">CountyData!S1</definedName>
    <definedName name="county_data">CountyData!$1:$1048576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2" i="1" l="1"/>
  <c r="C22" i="1"/>
  <c r="E22" i="1"/>
  <c r="B23" i="1"/>
  <c r="C23" i="1"/>
  <c r="E23" i="1"/>
  <c r="E21" i="1"/>
  <c r="C21" i="1"/>
  <c r="B21" i="1"/>
  <c r="E20" i="1"/>
  <c r="C20" i="1"/>
  <c r="B20" i="1"/>
  <c r="E19" i="1"/>
  <c r="C19" i="1"/>
  <c r="B19" i="1"/>
  <c r="E9" i="6" l="1"/>
  <c r="E8" i="6"/>
  <c r="G33" i="6" s="1"/>
  <c r="Q101" i="5"/>
  <c r="Q100" i="5"/>
  <c r="Q99" i="5"/>
  <c r="Q98" i="5"/>
  <c r="Q97" i="5"/>
  <c r="Q96" i="5"/>
  <c r="Q95" i="5"/>
  <c r="Q94" i="5"/>
  <c r="Q93" i="5"/>
  <c r="Q92" i="5"/>
  <c r="Q91" i="5"/>
  <c r="Q90" i="5"/>
  <c r="Q89" i="5"/>
  <c r="Q88" i="5"/>
  <c r="Q87" i="5"/>
  <c r="Q86" i="5"/>
  <c r="Q85" i="5"/>
  <c r="Q84" i="5"/>
  <c r="Q83" i="5"/>
  <c r="Q82" i="5"/>
  <c r="Q81" i="5"/>
  <c r="Q80" i="5"/>
  <c r="Q79" i="5"/>
  <c r="Q78" i="5"/>
  <c r="Q77" i="5"/>
  <c r="Q76" i="5"/>
  <c r="Q75" i="5"/>
  <c r="Q74" i="5"/>
  <c r="Q73" i="5"/>
  <c r="Q72" i="5"/>
  <c r="Q71" i="5"/>
  <c r="Q70" i="5"/>
  <c r="Q69" i="5"/>
  <c r="Q68" i="5"/>
  <c r="Q67" i="5"/>
  <c r="Q66" i="5"/>
  <c r="Q65" i="5"/>
  <c r="Q64" i="5"/>
  <c r="Q63" i="5"/>
  <c r="Q62" i="5"/>
  <c r="Q61" i="5"/>
  <c r="Q60" i="5"/>
  <c r="Q59" i="5"/>
  <c r="Q58" i="5"/>
  <c r="Q57" i="5"/>
  <c r="Q56" i="5"/>
  <c r="Q55" i="5"/>
  <c r="Q54" i="5"/>
  <c r="Q53" i="5"/>
  <c r="Q52" i="5"/>
  <c r="Q51" i="5"/>
  <c r="Q50" i="5"/>
  <c r="Q49" i="5"/>
  <c r="Q48" i="5"/>
  <c r="Q47" i="5"/>
  <c r="Q46" i="5"/>
  <c r="Q45" i="5"/>
  <c r="Q44" i="5"/>
  <c r="Q43" i="5"/>
  <c r="Q42" i="5"/>
  <c r="Q41" i="5"/>
  <c r="Q40" i="5"/>
  <c r="Q39" i="5"/>
  <c r="Q38" i="5"/>
  <c r="Q37" i="5"/>
  <c r="Q36" i="5"/>
  <c r="Q35" i="5"/>
  <c r="Q34" i="5"/>
  <c r="Q33" i="5"/>
  <c r="Q32" i="5"/>
  <c r="Q31" i="5"/>
  <c r="Q30" i="5"/>
  <c r="Q29" i="5"/>
  <c r="Q28" i="5"/>
  <c r="Q27" i="5"/>
  <c r="Q26" i="5"/>
  <c r="Q25" i="5"/>
  <c r="Q24" i="5"/>
  <c r="Q23" i="5"/>
  <c r="Q22" i="5"/>
  <c r="Q21" i="5"/>
  <c r="Q20" i="5"/>
  <c r="Q19" i="5"/>
  <c r="Q18" i="5"/>
  <c r="Q17" i="5"/>
  <c r="Q16" i="5"/>
  <c r="Q15" i="5"/>
  <c r="Q14" i="5"/>
  <c r="Q13" i="5"/>
  <c r="Q12" i="5"/>
  <c r="Q11" i="5"/>
  <c r="Q10" i="5"/>
  <c r="Q9" i="5"/>
  <c r="Q8" i="5"/>
  <c r="Q7" i="5"/>
  <c r="Q6" i="5"/>
  <c r="Q5" i="5"/>
  <c r="Q4" i="5"/>
  <c r="Q3" i="5"/>
  <c r="Q2" i="5"/>
  <c r="T101" i="5"/>
  <c r="S101" i="5"/>
  <c r="T100" i="5"/>
  <c r="S100" i="5"/>
  <c r="T99" i="5"/>
  <c r="S99" i="5"/>
  <c r="T98" i="5"/>
  <c r="S98" i="5"/>
  <c r="T97" i="5"/>
  <c r="S97" i="5"/>
  <c r="T96" i="5"/>
  <c r="S96" i="5"/>
  <c r="T95" i="5"/>
  <c r="S95" i="5"/>
  <c r="T94" i="5"/>
  <c r="S94" i="5"/>
  <c r="T93" i="5"/>
  <c r="S93" i="5"/>
  <c r="T92" i="5"/>
  <c r="S92" i="5"/>
  <c r="T91" i="5"/>
  <c r="S91" i="5"/>
  <c r="T90" i="5"/>
  <c r="S90" i="5"/>
  <c r="T89" i="5"/>
  <c r="S89" i="5"/>
  <c r="T88" i="5"/>
  <c r="S88" i="5"/>
  <c r="T87" i="5"/>
  <c r="S87" i="5"/>
  <c r="T86" i="5"/>
  <c r="S86" i="5"/>
  <c r="T85" i="5"/>
  <c r="S85" i="5"/>
  <c r="T84" i="5"/>
  <c r="S84" i="5"/>
  <c r="T83" i="5"/>
  <c r="S83" i="5"/>
  <c r="T82" i="5"/>
  <c r="S82" i="5"/>
  <c r="T81" i="5"/>
  <c r="S81" i="5"/>
  <c r="T80" i="5"/>
  <c r="S80" i="5"/>
  <c r="T79" i="5"/>
  <c r="S79" i="5"/>
  <c r="T78" i="5"/>
  <c r="S78" i="5"/>
  <c r="T77" i="5"/>
  <c r="S77" i="5"/>
  <c r="T76" i="5"/>
  <c r="S76" i="5"/>
  <c r="T75" i="5"/>
  <c r="S75" i="5"/>
  <c r="T74" i="5"/>
  <c r="S74" i="5"/>
  <c r="T73" i="5"/>
  <c r="S73" i="5"/>
  <c r="T72" i="5"/>
  <c r="S72" i="5"/>
  <c r="T71" i="5"/>
  <c r="S71" i="5"/>
  <c r="T70" i="5"/>
  <c r="S70" i="5"/>
  <c r="T69" i="5"/>
  <c r="S69" i="5"/>
  <c r="T68" i="5"/>
  <c r="S68" i="5"/>
  <c r="T67" i="5"/>
  <c r="S67" i="5"/>
  <c r="T66" i="5"/>
  <c r="S66" i="5"/>
  <c r="T65" i="5"/>
  <c r="S65" i="5"/>
  <c r="T64" i="5"/>
  <c r="S64" i="5"/>
  <c r="T63" i="5"/>
  <c r="S63" i="5"/>
  <c r="T62" i="5"/>
  <c r="S62" i="5"/>
  <c r="T61" i="5"/>
  <c r="S61" i="5"/>
  <c r="T60" i="5"/>
  <c r="S60" i="5"/>
  <c r="T59" i="5"/>
  <c r="S59" i="5"/>
  <c r="T58" i="5"/>
  <c r="S58" i="5"/>
  <c r="T57" i="5"/>
  <c r="S57" i="5"/>
  <c r="T56" i="5"/>
  <c r="S56" i="5"/>
  <c r="T55" i="5"/>
  <c r="S55" i="5"/>
  <c r="T54" i="5"/>
  <c r="S54" i="5"/>
  <c r="T53" i="5"/>
  <c r="S53" i="5"/>
  <c r="T52" i="5"/>
  <c r="S52" i="5"/>
  <c r="T51" i="5"/>
  <c r="S51" i="5"/>
  <c r="T50" i="5"/>
  <c r="S50" i="5"/>
  <c r="T49" i="5"/>
  <c r="S49" i="5"/>
  <c r="T48" i="5"/>
  <c r="S48" i="5"/>
  <c r="T47" i="5"/>
  <c r="S47" i="5"/>
  <c r="T46" i="5"/>
  <c r="S46" i="5"/>
  <c r="T45" i="5"/>
  <c r="S45" i="5"/>
  <c r="T44" i="5"/>
  <c r="S44" i="5"/>
  <c r="T43" i="5"/>
  <c r="S43" i="5"/>
  <c r="T42" i="5"/>
  <c r="S42" i="5"/>
  <c r="T41" i="5"/>
  <c r="S41" i="5"/>
  <c r="T40" i="5"/>
  <c r="S40" i="5"/>
  <c r="T39" i="5"/>
  <c r="S39" i="5"/>
  <c r="T38" i="5"/>
  <c r="S38" i="5"/>
  <c r="T37" i="5"/>
  <c r="S37" i="5"/>
  <c r="T36" i="5"/>
  <c r="S36" i="5"/>
  <c r="T35" i="5"/>
  <c r="S35" i="5"/>
  <c r="T34" i="5"/>
  <c r="S34" i="5"/>
  <c r="T33" i="5"/>
  <c r="S33" i="5"/>
  <c r="T32" i="5"/>
  <c r="S32" i="5"/>
  <c r="T31" i="5"/>
  <c r="S31" i="5"/>
  <c r="T30" i="5"/>
  <c r="S30" i="5"/>
  <c r="T29" i="5"/>
  <c r="S29" i="5"/>
  <c r="T28" i="5"/>
  <c r="S28" i="5"/>
  <c r="T27" i="5"/>
  <c r="S27" i="5"/>
  <c r="T26" i="5"/>
  <c r="S26" i="5"/>
  <c r="T25" i="5"/>
  <c r="S25" i="5"/>
  <c r="T24" i="5"/>
  <c r="S24" i="5"/>
  <c r="T23" i="5"/>
  <c r="S23" i="5"/>
  <c r="T22" i="5"/>
  <c r="S22" i="5"/>
  <c r="T21" i="5"/>
  <c r="S21" i="5"/>
  <c r="T20" i="5"/>
  <c r="S20" i="5"/>
  <c r="T19" i="5"/>
  <c r="S19" i="5"/>
  <c r="T18" i="5"/>
  <c r="S18" i="5"/>
  <c r="T17" i="5"/>
  <c r="S17" i="5"/>
  <c r="T16" i="5"/>
  <c r="S16" i="5"/>
  <c r="T15" i="5"/>
  <c r="S15" i="5"/>
  <c r="T14" i="5"/>
  <c r="S14" i="5"/>
  <c r="T13" i="5"/>
  <c r="S13" i="5"/>
  <c r="T12" i="5"/>
  <c r="S12" i="5"/>
  <c r="T11" i="5"/>
  <c r="S11" i="5"/>
  <c r="T10" i="5"/>
  <c r="S10" i="5"/>
  <c r="T9" i="5"/>
  <c r="S9" i="5"/>
  <c r="T8" i="5"/>
  <c r="S8" i="5"/>
  <c r="T7" i="5"/>
  <c r="S7" i="5"/>
  <c r="T6" i="5"/>
  <c r="S6" i="5"/>
  <c r="T5" i="5"/>
  <c r="S5" i="5"/>
  <c r="T4" i="5"/>
  <c r="S4" i="5"/>
  <c r="T3" i="5"/>
  <c r="S3" i="5"/>
  <c r="T2" i="5"/>
  <c r="S2" i="5"/>
  <c r="M1" i="5"/>
  <c r="L103" i="5"/>
  <c r="N103" i="5" s="1"/>
  <c r="L102" i="5"/>
  <c r="O102" i="5" s="1"/>
  <c r="L101" i="5"/>
  <c r="M101" i="5" s="1"/>
  <c r="L100" i="5"/>
  <c r="M100" i="5" s="1"/>
  <c r="L99" i="5"/>
  <c r="N99" i="5" s="1"/>
  <c r="L98" i="5"/>
  <c r="O98" i="5" s="1"/>
  <c r="L97" i="5"/>
  <c r="O97" i="5" s="1"/>
  <c r="L96" i="5"/>
  <c r="M96" i="5" s="1"/>
  <c r="L95" i="5"/>
  <c r="N95" i="5" s="1"/>
  <c r="L94" i="5"/>
  <c r="O94" i="5" s="1"/>
  <c r="L93" i="5"/>
  <c r="M93" i="5" s="1"/>
  <c r="L92" i="5"/>
  <c r="M92" i="5" s="1"/>
  <c r="L91" i="5"/>
  <c r="N91" i="5" s="1"/>
  <c r="L90" i="5"/>
  <c r="O90" i="5" s="1"/>
  <c r="L89" i="5"/>
  <c r="O89" i="5" s="1"/>
  <c r="L88" i="5"/>
  <c r="M88" i="5" s="1"/>
  <c r="L87" i="5"/>
  <c r="N87" i="5" s="1"/>
  <c r="L86" i="5"/>
  <c r="O86" i="5" s="1"/>
  <c r="L85" i="5"/>
  <c r="M85" i="5" s="1"/>
  <c r="L84" i="5"/>
  <c r="M84" i="5" s="1"/>
  <c r="L83" i="5"/>
  <c r="N83" i="5" s="1"/>
  <c r="L82" i="5"/>
  <c r="O82" i="5" s="1"/>
  <c r="L81" i="5"/>
  <c r="O81" i="5" s="1"/>
  <c r="L80" i="5"/>
  <c r="M80" i="5" s="1"/>
  <c r="L79" i="5"/>
  <c r="N79" i="5" s="1"/>
  <c r="L78" i="5"/>
  <c r="O78" i="5" s="1"/>
  <c r="L77" i="5"/>
  <c r="M77" i="5" s="1"/>
  <c r="L76" i="5"/>
  <c r="M76" i="5" s="1"/>
  <c r="L75" i="5"/>
  <c r="N75" i="5" s="1"/>
  <c r="L74" i="5"/>
  <c r="O74" i="5" s="1"/>
  <c r="L73" i="5"/>
  <c r="O73" i="5" s="1"/>
  <c r="L72" i="5"/>
  <c r="M72" i="5" s="1"/>
  <c r="L71" i="5"/>
  <c r="N71" i="5" s="1"/>
  <c r="L70" i="5"/>
  <c r="O70" i="5" s="1"/>
  <c r="L69" i="5"/>
  <c r="M69" i="5" s="1"/>
  <c r="L68" i="5"/>
  <c r="M68" i="5" s="1"/>
  <c r="L67" i="5"/>
  <c r="N67" i="5" s="1"/>
  <c r="L66" i="5"/>
  <c r="O66" i="5" s="1"/>
  <c r="L65" i="5"/>
  <c r="O65" i="5" s="1"/>
  <c r="L64" i="5"/>
  <c r="M64" i="5" s="1"/>
  <c r="L63" i="5"/>
  <c r="N63" i="5" s="1"/>
  <c r="L62" i="5"/>
  <c r="O62" i="5" s="1"/>
  <c r="L61" i="5"/>
  <c r="M61" i="5" s="1"/>
  <c r="L60" i="5"/>
  <c r="M60" i="5" s="1"/>
  <c r="L59" i="5"/>
  <c r="N59" i="5" s="1"/>
  <c r="L58" i="5"/>
  <c r="O58" i="5" s="1"/>
  <c r="L57" i="5"/>
  <c r="O57" i="5" s="1"/>
  <c r="L56" i="5"/>
  <c r="M56" i="5" s="1"/>
  <c r="L55" i="5"/>
  <c r="N55" i="5" s="1"/>
  <c r="L54" i="5"/>
  <c r="O54" i="5" s="1"/>
  <c r="L53" i="5"/>
  <c r="M53" i="5" s="1"/>
  <c r="L52" i="5"/>
  <c r="M52" i="5" s="1"/>
  <c r="L51" i="5"/>
  <c r="N51" i="5" s="1"/>
  <c r="L50" i="5"/>
  <c r="O50" i="5" s="1"/>
  <c r="L49" i="5"/>
  <c r="O49" i="5" s="1"/>
  <c r="L48" i="5"/>
  <c r="M48" i="5" s="1"/>
  <c r="L47" i="5"/>
  <c r="N47" i="5" s="1"/>
  <c r="L46" i="5"/>
  <c r="O46" i="5" s="1"/>
  <c r="L45" i="5"/>
  <c r="M45" i="5" s="1"/>
  <c r="L44" i="5"/>
  <c r="M44" i="5" s="1"/>
  <c r="L43" i="5"/>
  <c r="N43" i="5" s="1"/>
  <c r="L42" i="5"/>
  <c r="O42" i="5" s="1"/>
  <c r="L41" i="5"/>
  <c r="O41" i="5" s="1"/>
  <c r="L40" i="5"/>
  <c r="M40" i="5" s="1"/>
  <c r="L39" i="5"/>
  <c r="N39" i="5" s="1"/>
  <c r="L38" i="5"/>
  <c r="O38" i="5" s="1"/>
  <c r="L37" i="5"/>
  <c r="M37" i="5" s="1"/>
  <c r="L36" i="5"/>
  <c r="M36" i="5" s="1"/>
  <c r="L35" i="5"/>
  <c r="N35" i="5" s="1"/>
  <c r="L34" i="5"/>
  <c r="O34" i="5" s="1"/>
  <c r="L33" i="5"/>
  <c r="O33" i="5" s="1"/>
  <c r="L32" i="5"/>
  <c r="M32" i="5" s="1"/>
  <c r="L31" i="5"/>
  <c r="N31" i="5" s="1"/>
  <c r="L30" i="5"/>
  <c r="O30" i="5" s="1"/>
  <c r="L29" i="5"/>
  <c r="M29" i="5" s="1"/>
  <c r="L28" i="5"/>
  <c r="M28" i="5" s="1"/>
  <c r="L27" i="5"/>
  <c r="N27" i="5" s="1"/>
  <c r="L26" i="5"/>
  <c r="O26" i="5" s="1"/>
  <c r="L25" i="5"/>
  <c r="O25" i="5" s="1"/>
  <c r="L24" i="5"/>
  <c r="M24" i="5" s="1"/>
  <c r="L23" i="5"/>
  <c r="N23" i="5" s="1"/>
  <c r="L22" i="5"/>
  <c r="O22" i="5" s="1"/>
  <c r="L21" i="5"/>
  <c r="M21" i="5" s="1"/>
  <c r="L20" i="5"/>
  <c r="M20" i="5" s="1"/>
  <c r="L19" i="5"/>
  <c r="N19" i="5" s="1"/>
  <c r="L18" i="5"/>
  <c r="O18" i="5" s="1"/>
  <c r="L17" i="5"/>
  <c r="O17" i="5" s="1"/>
  <c r="L16" i="5"/>
  <c r="M16" i="5" s="1"/>
  <c r="L15" i="5"/>
  <c r="N15" i="5" s="1"/>
  <c r="L14" i="5"/>
  <c r="O14" i="5" s="1"/>
  <c r="L13" i="5"/>
  <c r="M13" i="5" s="1"/>
  <c r="L12" i="5"/>
  <c r="M12" i="5" s="1"/>
  <c r="L11" i="5"/>
  <c r="N11" i="5" s="1"/>
  <c r="L10" i="5"/>
  <c r="O10" i="5" s="1"/>
  <c r="L9" i="5"/>
  <c r="O9" i="5" s="1"/>
  <c r="L8" i="5"/>
  <c r="M8" i="5" s="1"/>
  <c r="L7" i="5"/>
  <c r="N7" i="5" s="1"/>
  <c r="L6" i="5"/>
  <c r="O6" i="5" s="1"/>
  <c r="L5" i="5"/>
  <c r="M5" i="5" s="1"/>
  <c r="L4" i="5"/>
  <c r="M4" i="5" s="1"/>
  <c r="L3" i="5"/>
  <c r="N3" i="5" s="1"/>
  <c r="L2" i="5"/>
  <c r="O2" i="5" s="1"/>
  <c r="D9" i="6"/>
  <c r="C9" i="6"/>
  <c r="B8" i="6"/>
  <c r="D8" i="6" s="1"/>
  <c r="V17" i="1"/>
  <c r="U17" i="1"/>
  <c r="V16" i="1"/>
  <c r="U16" i="1"/>
  <c r="V15" i="1"/>
  <c r="U15" i="1"/>
  <c r="U14" i="1"/>
  <c r="V14" i="1"/>
  <c r="X10" i="2"/>
  <c r="V10" i="2"/>
  <c r="T10" i="2"/>
  <c r="R10" i="2"/>
  <c r="P10" i="2"/>
  <c r="X6" i="2"/>
  <c r="V6" i="2"/>
  <c r="T6" i="2"/>
  <c r="R6" i="2"/>
  <c r="P6" i="2"/>
  <c r="X19" i="2"/>
  <c r="V19" i="2"/>
  <c r="T19" i="2"/>
  <c r="R19" i="2"/>
  <c r="P19" i="2"/>
  <c r="X18" i="2"/>
  <c r="V18" i="2"/>
  <c r="T18" i="2"/>
  <c r="R18" i="2"/>
  <c r="P18" i="2"/>
  <c r="X17" i="2"/>
  <c r="V17" i="2"/>
  <c r="T17" i="2"/>
  <c r="R17" i="2"/>
  <c r="P17" i="2"/>
  <c r="X16" i="2"/>
  <c r="V16" i="2"/>
  <c r="T16" i="2"/>
  <c r="R16" i="2"/>
  <c r="P16" i="2"/>
  <c r="X15" i="2"/>
  <c r="V15" i="2"/>
  <c r="T15" i="2"/>
  <c r="R15" i="2"/>
  <c r="P15" i="2"/>
  <c r="R14" i="2"/>
  <c r="T14" i="2"/>
  <c r="V14" i="2"/>
  <c r="X14" i="2"/>
  <c r="P14" i="2"/>
  <c r="R9" i="2"/>
  <c r="T9" i="2"/>
  <c r="V9" i="2"/>
  <c r="X9" i="2"/>
  <c r="P9" i="2"/>
  <c r="E18" i="1"/>
  <c r="E17" i="1"/>
  <c r="E16" i="1"/>
  <c r="E15" i="1"/>
  <c r="C18" i="1"/>
  <c r="C17" i="1"/>
  <c r="C16" i="1"/>
  <c r="C15" i="1"/>
  <c r="B18" i="1"/>
  <c r="B17" i="1"/>
  <c r="B16" i="1"/>
  <c r="B15" i="1"/>
  <c r="O3" i="5" l="1"/>
  <c r="O7" i="5"/>
  <c r="O11" i="5"/>
  <c r="O15" i="5"/>
  <c r="O19" i="5"/>
  <c r="O23" i="5"/>
  <c r="O27" i="5"/>
  <c r="O31" i="5"/>
  <c r="O35" i="5"/>
  <c r="O39" i="5"/>
  <c r="O43" i="5"/>
  <c r="O47" i="5"/>
  <c r="O51" i="5"/>
  <c r="O55" i="5"/>
  <c r="O59" i="5"/>
  <c r="O63" i="5"/>
  <c r="O67" i="5"/>
  <c r="O71" i="5"/>
  <c r="O75" i="5"/>
  <c r="O79" i="5"/>
  <c r="O83" i="5"/>
  <c r="O87" i="5"/>
  <c r="O91" i="5"/>
  <c r="O95" i="5"/>
  <c r="O99" i="5"/>
  <c r="O103" i="5"/>
  <c r="M9" i="5"/>
  <c r="M17" i="5"/>
  <c r="M25" i="5"/>
  <c r="M33" i="5"/>
  <c r="M41" i="5"/>
  <c r="M49" i="5"/>
  <c r="M57" i="5"/>
  <c r="M65" i="5"/>
  <c r="M73" i="5"/>
  <c r="M81" i="5"/>
  <c r="M89" i="5"/>
  <c r="M97" i="5"/>
  <c r="N4" i="5"/>
  <c r="N8" i="5"/>
  <c r="N12" i="5"/>
  <c r="N16" i="5"/>
  <c r="N20" i="5"/>
  <c r="N24" i="5"/>
  <c r="N28" i="5"/>
  <c r="N32" i="5"/>
  <c r="N36" i="5"/>
  <c r="N40" i="5"/>
  <c r="N44" i="5"/>
  <c r="N48" i="5"/>
  <c r="N52" i="5"/>
  <c r="N56" i="5"/>
  <c r="N60" i="5"/>
  <c r="N64" i="5"/>
  <c r="N68" i="5"/>
  <c r="N72" i="5"/>
  <c r="N76" i="5"/>
  <c r="N80" i="5"/>
  <c r="N84" i="5"/>
  <c r="N88" i="5"/>
  <c r="N92" i="5"/>
  <c r="N96" i="5"/>
  <c r="N100" i="5"/>
  <c r="M2" i="5"/>
  <c r="M10" i="5"/>
  <c r="M18" i="5"/>
  <c r="M26" i="5"/>
  <c r="M34" i="5"/>
  <c r="M42" i="5"/>
  <c r="M50" i="5"/>
  <c r="M58" i="5"/>
  <c r="M66" i="5"/>
  <c r="M74" i="5"/>
  <c r="M82" i="5"/>
  <c r="M90" i="5"/>
  <c r="M98" i="5"/>
  <c r="O4" i="5"/>
  <c r="O8" i="5"/>
  <c r="O12" i="5"/>
  <c r="O16" i="5"/>
  <c r="O20" i="5"/>
  <c r="O24" i="5"/>
  <c r="O28" i="5"/>
  <c r="O32" i="5"/>
  <c r="O36" i="5"/>
  <c r="O40" i="5"/>
  <c r="O44" i="5"/>
  <c r="O48" i="5"/>
  <c r="O52" i="5"/>
  <c r="O56" i="5"/>
  <c r="O60" i="5"/>
  <c r="O64" i="5"/>
  <c r="O68" i="5"/>
  <c r="O72" i="5"/>
  <c r="O76" i="5"/>
  <c r="O80" i="5"/>
  <c r="O84" i="5"/>
  <c r="O88" i="5"/>
  <c r="O92" i="5"/>
  <c r="O96" i="5"/>
  <c r="O100" i="5"/>
  <c r="M3" i="5"/>
  <c r="M11" i="5"/>
  <c r="M19" i="5"/>
  <c r="M27" i="5"/>
  <c r="M35" i="5"/>
  <c r="M43" i="5"/>
  <c r="M51" i="5"/>
  <c r="M59" i="5"/>
  <c r="M67" i="5"/>
  <c r="M75" i="5"/>
  <c r="M83" i="5"/>
  <c r="M91" i="5"/>
  <c r="M99" i="5"/>
  <c r="C8" i="6"/>
  <c r="N5" i="5"/>
  <c r="N9" i="5"/>
  <c r="N13" i="5"/>
  <c r="N17" i="5"/>
  <c r="N21" i="5"/>
  <c r="N25" i="5"/>
  <c r="N29" i="5"/>
  <c r="N33" i="5"/>
  <c r="N37" i="5"/>
  <c r="N41" i="5"/>
  <c r="N45" i="5"/>
  <c r="N49" i="5"/>
  <c r="N53" i="5"/>
  <c r="N57" i="5"/>
  <c r="N61" i="5"/>
  <c r="N65" i="5"/>
  <c r="N69" i="5"/>
  <c r="N73" i="5"/>
  <c r="N77" i="5"/>
  <c r="N81" i="5"/>
  <c r="N85" i="5"/>
  <c r="N89" i="5"/>
  <c r="N93" i="5"/>
  <c r="N97" i="5"/>
  <c r="N101" i="5"/>
  <c r="O5" i="5"/>
  <c r="O13" i="5"/>
  <c r="O21" i="5"/>
  <c r="O29" i="5"/>
  <c r="O37" i="5"/>
  <c r="O45" i="5"/>
  <c r="O53" i="5"/>
  <c r="O61" i="5"/>
  <c r="O69" i="5"/>
  <c r="O77" i="5"/>
  <c r="O85" i="5"/>
  <c r="O93" i="5"/>
  <c r="O101" i="5"/>
  <c r="N2" i="5"/>
  <c r="N6" i="5"/>
  <c r="N10" i="5"/>
  <c r="N14" i="5"/>
  <c r="N18" i="5"/>
  <c r="N22" i="5"/>
  <c r="N26" i="5"/>
  <c r="N30" i="5"/>
  <c r="N34" i="5"/>
  <c r="N38" i="5"/>
  <c r="N42" i="5"/>
  <c r="N46" i="5"/>
  <c r="N50" i="5"/>
  <c r="N54" i="5"/>
  <c r="N58" i="5"/>
  <c r="N62" i="5"/>
  <c r="N66" i="5"/>
  <c r="N70" i="5"/>
  <c r="N74" i="5"/>
  <c r="N78" i="5"/>
  <c r="N82" i="5"/>
  <c r="N86" i="5"/>
  <c r="N90" i="5"/>
  <c r="N94" i="5"/>
  <c r="N98" i="5"/>
  <c r="N102" i="5"/>
  <c r="M6" i="5"/>
  <c r="M14" i="5"/>
  <c r="M22" i="5"/>
  <c r="M30" i="5"/>
  <c r="M38" i="5"/>
  <c r="M46" i="5"/>
  <c r="M54" i="5"/>
  <c r="M62" i="5"/>
  <c r="M70" i="5"/>
  <c r="M78" i="5"/>
  <c r="M86" i="5"/>
  <c r="M94" i="5"/>
  <c r="M102" i="5"/>
  <c r="M7" i="5"/>
  <c r="M15" i="5"/>
  <c r="M23" i="5"/>
  <c r="M31" i="5"/>
  <c r="M39" i="5"/>
  <c r="M47" i="5"/>
  <c r="M55" i="5"/>
  <c r="M63" i="5"/>
  <c r="M71" i="5"/>
  <c r="M79" i="5"/>
  <c r="M87" i="5"/>
  <c r="M95" i="5"/>
  <c r="M103" i="5"/>
</calcChain>
</file>

<file path=xl/sharedStrings.xml><?xml version="1.0" encoding="utf-8"?>
<sst xmlns="http://schemas.openxmlformats.org/spreadsheetml/2006/main" count="587" uniqueCount="270">
  <si>
    <t>model</t>
  </si>
  <si>
    <t>term</t>
  </si>
  <si>
    <t>estimate</t>
  </si>
  <si>
    <t>std.error</t>
  </si>
  <si>
    <t>statistic</t>
  </si>
  <si>
    <t>p.value</t>
  </si>
  <si>
    <t>X2.5..</t>
  </si>
  <si>
    <t>X97.5..</t>
  </si>
  <si>
    <t>M1: Crude</t>
  </si>
  <si>
    <t>pnc5_fPNC starts in first 5 mo</t>
  </si>
  <si>
    <t>M2: M1+smoking</t>
  </si>
  <si>
    <t>M3: M2+mage</t>
  </si>
  <si>
    <t>M4: M3+mage_sq</t>
  </si>
  <si>
    <t>No PNC before 5 mo</t>
  </si>
  <si>
    <t>&lt;0.001</t>
  </si>
  <si>
    <t>PNC starts in first 5 mo</t>
  </si>
  <si>
    <t>NA</t>
  </si>
  <si>
    <t>preterm</t>
  </si>
  <si>
    <t>Male</t>
  </si>
  <si>
    <t>Female</t>
  </si>
  <si>
    <t>White</t>
  </si>
  <si>
    <t>Black</t>
  </si>
  <si>
    <t>American Indian or Alaska Native</t>
  </si>
  <si>
    <t>Other</t>
  </si>
  <si>
    <t>39.07 (2.24)</t>
  </si>
  <si>
    <t>38.49 (2.87)</t>
  </si>
  <si>
    <t>38.78 (2.75)</t>
  </si>
  <si>
    <t>38.95 (2.34)</t>
  </si>
  <si>
    <t>28.05 (5.75)</t>
  </si>
  <si>
    <t>25.88 (5.92)</t>
  </si>
  <si>
    <t>25.21 (5.93)</t>
  </si>
  <si>
    <t>28.18 (6.13)</t>
  </si>
  <si>
    <t>level</t>
  </si>
  <si>
    <t>p</t>
  </si>
  <si>
    <t>test</t>
  </si>
  <si>
    <t>n</t>
  </si>
  <si>
    <t>pnc5_f (%)</t>
  </si>
  <si>
    <t>preterm_f (%)</t>
  </si>
  <si>
    <t>sex (%)</t>
  </si>
  <si>
    <t>race_f (%)</t>
  </si>
  <si>
    <t>wksgest (mean (sd))</t>
  </si>
  <si>
    <t>mage (mean (sd))</t>
  </si>
  <si>
    <t>meduc (mean (sd))</t>
  </si>
  <si>
    <t>Model</t>
  </si>
  <si>
    <t>RD</t>
  </si>
  <si>
    <t>95% CI</t>
  </si>
  <si>
    <r>
      <t>Table 2. Modeled Estimates of Effect (Risk Difference)
 of Early Prenatal Care on Preterm Birth</t>
    </r>
    <r>
      <rPr>
        <vertAlign val="superscript"/>
        <sz val="11"/>
        <color theme="1"/>
        <rFont val="Calibri"/>
        <family val="2"/>
        <scheme val="minor"/>
      </rPr>
      <t>1</t>
    </r>
  </si>
  <si>
    <t>Unlinked picture of table</t>
  </si>
  <si>
    <t xml:space="preserve">Linked / "Live" picture of table below. </t>
  </si>
  <si>
    <t>Keystrokes on PC: Cntrl+C, Application, s, u</t>
  </si>
  <si>
    <t>Keystrokes on PC: Cntrl+C, Application, s, l</t>
  </si>
  <si>
    <t xml:space="preserve">Paste Data Here: </t>
  </si>
  <si>
    <t>Overall</t>
  </si>
  <si>
    <t xml:space="preserve"> 5442 ( 8.7) </t>
  </si>
  <si>
    <t xml:space="preserve">56087 (89.9) </t>
  </si>
  <si>
    <t xml:space="preserve">  841 ( 1.3) </t>
  </si>
  <si>
    <t xml:space="preserve"> 6114 ( 9.8) </t>
  </si>
  <si>
    <t xml:space="preserve">56256 (90.2) </t>
  </si>
  <si>
    <t xml:space="preserve">31900 (51.1) </t>
  </si>
  <si>
    <t xml:space="preserve">30470 (48.9) </t>
  </si>
  <si>
    <t xml:space="preserve">36654 (58.8) </t>
  </si>
  <si>
    <t xml:space="preserve">14840 (23.8) </t>
  </si>
  <si>
    <t xml:space="preserve">  884 ( 1.4) </t>
  </si>
  <si>
    <t xml:space="preserve"> 9992 (16.0) </t>
  </si>
  <si>
    <t>38.91 (2.44)</t>
  </si>
  <si>
    <t>27.51 (5.94)</t>
  </si>
  <si>
    <t xml:space="preserve"> 2.79 (1.23)</t>
  </si>
  <si>
    <t>Early Prenatal Care (%)</t>
  </si>
  <si>
    <t>NOTE: Can start these tables with "copy-&gt; paste as link"</t>
  </si>
  <si>
    <t>Characteristic</t>
  </si>
  <si>
    <t>AI/AN</t>
  </si>
  <si>
    <t>Total</t>
  </si>
  <si>
    <t>Race-Ethnicity</t>
  </si>
  <si>
    <t>Exposure/Outcome</t>
  </si>
  <si>
    <t>Covariates</t>
  </si>
  <si>
    <t>Smoker</t>
  </si>
  <si>
    <t>Child Gender</t>
  </si>
  <si>
    <t>Preterm Birth (%)</t>
  </si>
  <si>
    <t>smoker_f (%)</t>
  </si>
  <si>
    <t>Non smoker</t>
  </si>
  <si>
    <t xml:space="preserve">53602 (85.9) </t>
  </si>
  <si>
    <t xml:space="preserve"> 8739 (14.0) </t>
  </si>
  <si>
    <t xml:space="preserve">   29 ( 0.0) </t>
  </si>
  <si>
    <t>Male (%)</t>
  </si>
  <si>
    <t>Female (%)</t>
  </si>
  <si>
    <t>Weeks of Gestation (mean/sd)</t>
  </si>
  <si>
    <t>Maternal Smoker (mean/sd)</t>
  </si>
  <si>
    <t>Maternal Age (mean/sd)</t>
  </si>
  <si>
    <t>Maternal Education (mean/sd)</t>
  </si>
  <si>
    <t>2284 (  6.2)</t>
  </si>
  <si>
    <t>1836 ( 12.4)</t>
  </si>
  <si>
    <t>86 (  9.7)</t>
  </si>
  <si>
    <t>1236 ( 12.4)</t>
  </si>
  <si>
    <t>33926 ( 92.6)</t>
  </si>
  <si>
    <t>12768 ( 86.0)</t>
  </si>
  <si>
    <t>783 ( 88.6)</t>
  </si>
  <si>
    <t>8610 ( 86.2)</t>
  </si>
  <si>
    <t>444 (  1.2)</t>
  </si>
  <si>
    <t>236 (  1.6)</t>
  </si>
  <si>
    <t>15 (  1.7)</t>
  </si>
  <si>
    <t>146 (  1.5)</t>
  </si>
  <si>
    <t>2975 (  8.1)</t>
  </si>
  <si>
    <t>2049 ( 13.8)</t>
  </si>
  <si>
    <t>123 ( 13.9)</t>
  </si>
  <si>
    <t>967 (  9.7)</t>
  </si>
  <si>
    <t>33679 ( 91.9)</t>
  </si>
  <si>
    <t>12791 ( 86.2)</t>
  </si>
  <si>
    <t>761 ( 86.1)</t>
  </si>
  <si>
    <t>9025 ( 90.3)</t>
  </si>
  <si>
    <t>30389 ( 82.9)</t>
  </si>
  <si>
    <t>12792 ( 86.2)</t>
  </si>
  <si>
    <t>626 ( 70.8)</t>
  </si>
  <si>
    <t>9795 ( 98.0)</t>
  </si>
  <si>
    <t>6247 ( 17.0)</t>
  </si>
  <si>
    <t>2040 ( 13.7)</t>
  </si>
  <si>
    <t>257 ( 29.1)</t>
  </si>
  <si>
    <t>195 (  2.0)</t>
  </si>
  <si>
    <t>18 (  0.0)</t>
  </si>
  <si>
    <t>8 (  0.1)</t>
  </si>
  <si>
    <t>1 (  0.1)</t>
  </si>
  <si>
    <t>2 (  0.0)</t>
  </si>
  <si>
    <t>18885 ( 51.5)</t>
  </si>
  <si>
    <t>7520 ( 50.7)</t>
  </si>
  <si>
    <t>461 ( 52.1)</t>
  </si>
  <si>
    <t>5034 ( 50.4)</t>
  </si>
  <si>
    <t>17769 ( 48.5)</t>
  </si>
  <si>
    <t>7320 ( 49.3)</t>
  </si>
  <si>
    <t>423 ( 47.9)</t>
  </si>
  <si>
    <t>4958 ( 49.6)</t>
  </si>
  <si>
    <t>36654 (100.0)</t>
  </si>
  <si>
    <t>0 (  0.0)</t>
  </si>
  <si>
    <t>14840 (100.0)</t>
  </si>
  <si>
    <t>884 (100.0)</t>
  </si>
  <si>
    <t>9992 (100.0)</t>
  </si>
  <si>
    <t>3.09 (1.16)</t>
  </si>
  <si>
    <t>2.56 (1.07)</t>
  </si>
  <si>
    <t>2.29 (1.05)</t>
  </si>
  <si>
    <t>2.10 (1.35)</t>
  </si>
  <si>
    <t>https://github.com/kaz-yos/tableone/issues</t>
  </si>
  <si>
    <t>code</t>
  </si>
  <si>
    <t>variable</t>
  </si>
  <si>
    <t>name</t>
  </si>
  <si>
    <t>helper</t>
  </si>
  <si>
    <t>pnc5</t>
  </si>
  <si>
    <t>pct_pnc5</t>
  </si>
  <si>
    <t>pct_preterm</t>
  </si>
  <si>
    <t>cores</t>
  </si>
  <si>
    <t>Alamance</t>
  </si>
  <si>
    <t>Alexander</t>
  </si>
  <si>
    <t>Alleghany</t>
  </si>
  <si>
    <t>Anson</t>
  </si>
  <si>
    <t>Ashe</t>
  </si>
  <si>
    <t>Avery</t>
  </si>
  <si>
    <t>Beaufort</t>
  </si>
  <si>
    <t>Bertie</t>
  </si>
  <si>
    <t>Bladen</t>
  </si>
  <si>
    <t>Brunswick</t>
  </si>
  <si>
    <t>Buncombe</t>
  </si>
  <si>
    <t>Burke</t>
  </si>
  <si>
    <t>Cabarrus</t>
  </si>
  <si>
    <t>Caldwell</t>
  </si>
  <si>
    <t>Camden</t>
  </si>
  <si>
    <t>Carteret</t>
  </si>
  <si>
    <t>Caswell</t>
  </si>
  <si>
    <t>Catawba</t>
  </si>
  <si>
    <t>Chatham</t>
  </si>
  <si>
    <t>Cherokee</t>
  </si>
  <si>
    <t>Chowan</t>
  </si>
  <si>
    <t>Clay</t>
  </si>
  <si>
    <t>Cleveland</t>
  </si>
  <si>
    <t>Columbus</t>
  </si>
  <si>
    <t>Craven</t>
  </si>
  <si>
    <t>Cumberland</t>
  </si>
  <si>
    <t>Currituck</t>
  </si>
  <si>
    <t>Dare</t>
  </si>
  <si>
    <t>Davidson</t>
  </si>
  <si>
    <t>Davie</t>
  </si>
  <si>
    <t>Duplin</t>
  </si>
  <si>
    <t>Durham</t>
  </si>
  <si>
    <t>Edgecombe</t>
  </si>
  <si>
    <t>Forsyth</t>
  </si>
  <si>
    <t>Franklin</t>
  </si>
  <si>
    <t>Gaston</t>
  </si>
  <si>
    <t>Gates</t>
  </si>
  <si>
    <t>Graham</t>
  </si>
  <si>
    <t>Granville</t>
  </si>
  <si>
    <t>Greene</t>
  </si>
  <si>
    <t>Guilford</t>
  </si>
  <si>
    <t>Halifax</t>
  </si>
  <si>
    <t>Harnett</t>
  </si>
  <si>
    <t>Haywood</t>
  </si>
  <si>
    <t>Henderson</t>
  </si>
  <si>
    <t>Hertford</t>
  </si>
  <si>
    <t>Hoke</t>
  </si>
  <si>
    <t>Hyde</t>
  </si>
  <si>
    <t>Iredell</t>
  </si>
  <si>
    <t>Jackson</t>
  </si>
  <si>
    <t>Johnston</t>
  </si>
  <si>
    <t>Jones</t>
  </si>
  <si>
    <t>Lee</t>
  </si>
  <si>
    <t>Lenoir</t>
  </si>
  <si>
    <t>Lincoln</t>
  </si>
  <si>
    <t>McDowell</t>
  </si>
  <si>
    <t>Macon</t>
  </si>
  <si>
    <t>Madison</t>
  </si>
  <si>
    <t>Martin</t>
  </si>
  <si>
    <t>Mecklenburg</t>
  </si>
  <si>
    <t>Mitchell</t>
  </si>
  <si>
    <t>Montgomery</t>
  </si>
  <si>
    <t>Moore</t>
  </si>
  <si>
    <t>Nash</t>
  </si>
  <si>
    <t>New Hanover</t>
  </si>
  <si>
    <t>Northampton</t>
  </si>
  <si>
    <t>Onslow</t>
  </si>
  <si>
    <t>Orange</t>
  </si>
  <si>
    <t>Pamlico</t>
  </si>
  <si>
    <t>Pasquotank</t>
  </si>
  <si>
    <t>Pender</t>
  </si>
  <si>
    <t>Perquimans</t>
  </si>
  <si>
    <t>Person</t>
  </si>
  <si>
    <t>Pitt</t>
  </si>
  <si>
    <t>Polk</t>
  </si>
  <si>
    <t>Randolph</t>
  </si>
  <si>
    <t>Richmond</t>
  </si>
  <si>
    <t>Robeson</t>
  </si>
  <si>
    <t>Rockingham</t>
  </si>
  <si>
    <t>Rowan</t>
  </si>
  <si>
    <t>Rutherford</t>
  </si>
  <si>
    <t>Sampson</t>
  </si>
  <si>
    <t>Scotland</t>
  </si>
  <si>
    <t>Stanly</t>
  </si>
  <si>
    <t>Stokes</t>
  </si>
  <si>
    <t>Surry</t>
  </si>
  <si>
    <t>Swain</t>
  </si>
  <si>
    <t>Transylvania</t>
  </si>
  <si>
    <t>Tyrrell</t>
  </si>
  <si>
    <t>Union</t>
  </si>
  <si>
    <t>Vance</t>
  </si>
  <si>
    <t>Wake</t>
  </si>
  <si>
    <t>Warren</t>
  </si>
  <si>
    <t>Washington</t>
  </si>
  <si>
    <t>Watauga</t>
  </si>
  <si>
    <t>Wayne</t>
  </si>
  <si>
    <t>Wilkes</t>
  </si>
  <si>
    <t>Wilson</t>
  </si>
  <si>
    <t>Yadkin</t>
  </si>
  <si>
    <t>Yancey</t>
  </si>
  <si>
    <t>Out of State</t>
  </si>
  <si>
    <t>North Carolina</t>
  </si>
  <si>
    <t>County:</t>
  </si>
  <si>
    <t>sumifs syntax</t>
  </si>
  <si>
    <t>index-match</t>
  </si>
  <si>
    <t>less robust</t>
  </si>
  <si>
    <t>more robust</t>
  </si>
  <si>
    <t>County</t>
  </si>
  <si>
    <t>% Early PNC</t>
  </si>
  <si>
    <t>% Preterm</t>
  </si>
  <si>
    <t>Excel Calcs:</t>
  </si>
  <si>
    <t>is_selected</t>
  </si>
  <si>
    <t>NC</t>
  </si>
  <si>
    <t>State</t>
  </si>
  <si>
    <t>(might not work if you're on a mac or not up to date…)</t>
  </si>
  <si>
    <t>ooh. New excel map-charts &gt;</t>
  </si>
  <si>
    <r>
      <t>Table 1. Characteristics of the 2012 North Carolina birth population included in this study.</t>
    </r>
    <r>
      <rPr>
        <b/>
        <vertAlign val="superscript"/>
        <sz val="11"/>
        <color theme="1"/>
        <rFont val="Calibri"/>
        <family val="2"/>
        <scheme val="minor"/>
      </rPr>
      <t>1</t>
    </r>
  </si>
  <si>
    <t>M5: WnH</t>
  </si>
  <si>
    <t>M5: AA</t>
  </si>
  <si>
    <t>M5: WH</t>
  </si>
  <si>
    <t>M5: AI/AN</t>
  </si>
  <si>
    <t>M5: Other</t>
  </si>
  <si>
    <r>
      <rPr>
        <vertAlign val="superscript"/>
        <sz val="10"/>
        <color theme="1"/>
        <rFont val="Calibri"/>
        <family val="2"/>
        <scheme val="minor"/>
      </rPr>
      <t>1</t>
    </r>
    <r>
      <rPr>
        <sz val="10"/>
        <color theme="1"/>
        <rFont val="Calibri"/>
        <family val="2"/>
        <scheme val="minor"/>
      </rPr>
      <t xml:space="preserve"> Successive models include terms from previous model. Model 5 (M5) is a race-ethnicity specific model to allow for effect measure modification of risk difference (RD).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</si>
</sst>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73" formatCode="0.0"/>
    <numFmt numFmtId="175" formatCode="_(* #,##0_);_(* \(#,##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FFFCC"/>
      </patternFill>
    </fill>
  </fills>
  <borders count="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theme="8" tint="0.39997558519241921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2" borderId="1" applyNumberFormat="0" applyAlignment="0" applyProtection="0"/>
    <xf numFmtId="0" fontId="1" fillId="3" borderId="2" applyNumberFormat="0" applyFont="0" applyAlignment="0" applyProtection="0"/>
    <xf numFmtId="0" fontId="9" fillId="0" borderId="0" applyNumberFormat="0" applyFill="0" applyBorder="0" applyAlignment="0" applyProtection="0"/>
  </cellStyleXfs>
  <cellXfs count="28">
    <xf numFmtId="0" fontId="0" fillId="0" borderId="0" xfId="0"/>
    <xf numFmtId="11" fontId="0" fillId="0" borderId="0" xfId="0" applyNumberFormat="1"/>
    <xf numFmtId="0" fontId="4" fillId="0" borderId="0" xfId="0" applyFont="1"/>
    <xf numFmtId="0" fontId="0" fillId="0" borderId="0" xfId="0" applyAlignment="1">
      <alignment horizontal="right"/>
    </xf>
    <xf numFmtId="0" fontId="0" fillId="0" borderId="0" xfId="0" applyBorder="1"/>
    <xf numFmtId="0" fontId="0" fillId="0" borderId="5" xfId="0" applyBorder="1"/>
    <xf numFmtId="0" fontId="0" fillId="0" borderId="5" xfId="0" applyBorder="1" applyAlignment="1">
      <alignment horizontal="right"/>
    </xf>
    <xf numFmtId="0" fontId="6" fillId="0" borderId="0" xfId="0" applyFont="1" applyBorder="1" applyAlignment="1">
      <alignment horizontal="left" vertical="top" wrapText="1"/>
    </xf>
    <xf numFmtId="0" fontId="3" fillId="0" borderId="0" xfId="0" applyFont="1"/>
    <xf numFmtId="0" fontId="3" fillId="3" borderId="2" xfId="3" applyFont="1"/>
    <xf numFmtId="0" fontId="0" fillId="3" borderId="2" xfId="3" applyFont="1"/>
    <xf numFmtId="0" fontId="0" fillId="0" borderId="6" xfId="0" applyBorder="1" applyAlignment="1">
      <alignment horizontal="left" wrapText="1"/>
    </xf>
    <xf numFmtId="0" fontId="8" fillId="0" borderId="0" xfId="0" applyFont="1"/>
    <xf numFmtId="0" fontId="2" fillId="2" borderId="1" xfId="2"/>
    <xf numFmtId="0" fontId="2" fillId="2" borderId="1" xfId="2" applyAlignment="1">
      <alignment horizontal="right"/>
    </xf>
    <xf numFmtId="0" fontId="4" fillId="0" borderId="4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3" fillId="0" borderId="3" xfId="0" applyFont="1" applyBorder="1"/>
    <xf numFmtId="0" fontId="4" fillId="0" borderId="3" xfId="0" applyFont="1" applyBorder="1"/>
    <xf numFmtId="0" fontId="4" fillId="0" borderId="3" xfId="0" applyFont="1" applyBorder="1" applyAlignment="1">
      <alignment horizontal="right"/>
    </xf>
    <xf numFmtId="0" fontId="4" fillId="0" borderId="0" xfId="0" applyFont="1" applyBorder="1"/>
    <xf numFmtId="0" fontId="9" fillId="0" borderId="0" xfId="4"/>
    <xf numFmtId="0" fontId="10" fillId="0" borderId="0" xfId="0" applyFont="1" applyAlignment="1">
      <alignment wrapText="1"/>
    </xf>
    <xf numFmtId="173" fontId="0" fillId="0" borderId="0" xfId="0" applyNumberFormat="1"/>
    <xf numFmtId="175" fontId="0" fillId="0" borderId="0" xfId="1" applyNumberFormat="1" applyFont="1"/>
    <xf numFmtId="0" fontId="8" fillId="0" borderId="0" xfId="0" applyFont="1" applyAlignment="1">
      <alignment horizontal="right"/>
    </xf>
    <xf numFmtId="0" fontId="3" fillId="0" borderId="3" xfId="0" applyFont="1" applyBorder="1" applyAlignment="1">
      <alignment horizontal="left"/>
    </xf>
    <xf numFmtId="0" fontId="0" fillId="0" borderId="0" xfId="0" applyBorder="1" applyAlignment="1">
      <alignment horizontal="right"/>
    </xf>
  </cellXfs>
  <cellStyles count="5">
    <cellStyle name="Comma" xfId="1" builtinId="3"/>
    <cellStyle name="Hyperlink" xfId="4" builtinId="8"/>
    <cellStyle name="Input" xfId="2" builtinId="20"/>
    <cellStyle name="Normal" xfId="0" builtinId="0"/>
    <cellStyle name="Note" xfId="3" builtin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Ex1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Ex2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kumimoji="0" lang="en-US" sz="1400" b="0" i="0" u="none" strike="noStrike" kern="1200" cap="none" spc="0" normalizeH="0" baseline="0" noProof="0">
                <a:ln>
                  <a:noFill/>
                </a:ln>
                <a:solidFill>
                  <a:sysClr val="windowText" lastClr="000000">
                    <a:lumMod val="65000"/>
                    <a:lumOff val="35000"/>
                  </a:sysClr>
                </a:solidFill>
                <a:effectLst/>
                <a:uLnTx/>
                <a:uFillTx/>
                <a:latin typeface="Calibri" panose="020F0502020204030204"/>
              </a:rPr>
              <a:t>I'm not going to spend too much time on this...</a:t>
            </a:r>
          </a:p>
        </c:rich>
      </c:tx>
      <c:layout>
        <c:manualLayout>
          <c:xMode val="edge"/>
          <c:yMode val="edge"/>
          <c:x val="0.40393744531933506"/>
          <c:y val="2.7777777777777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'Table 2'!$Q$1</c:f>
              <c:strCache>
                <c:ptCount val="1"/>
                <c:pt idx="0">
                  <c:v>estimate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'Table 2'!$V$14:$V$17</c:f>
                <c:numCache>
                  <c:formatCode>General</c:formatCode>
                  <c:ptCount val="4"/>
                  <c:pt idx="0">
                    <c:v>9.0349290608925034E-3</c:v>
                  </c:pt>
                  <c:pt idx="1">
                    <c:v>9.0456896380116981E-3</c:v>
                  </c:pt>
                  <c:pt idx="2">
                    <c:v>9.0594030028978006E-3</c:v>
                  </c:pt>
                  <c:pt idx="3">
                    <c:v>9.0206134917939981E-3</c:v>
                  </c:pt>
                </c:numCache>
              </c:numRef>
            </c:plus>
            <c:minus>
              <c:numRef>
                <c:f>'Table 2'!$U$14:$U$17</c:f>
                <c:numCache>
                  <c:formatCode>General</c:formatCode>
                  <c:ptCount val="4"/>
                  <c:pt idx="0">
                    <c:v>9.3587223382859963E-3</c:v>
                  </c:pt>
                  <c:pt idx="1">
                    <c:v>9.3717427173126006E-3</c:v>
                  </c:pt>
                  <c:pt idx="2">
                    <c:v>9.3856223786384016E-3</c:v>
                  </c:pt>
                  <c:pt idx="3">
                    <c:v>9.3521086394824995E-3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strRef>
              <c:f>'Table 2'!$O$2:$O$5</c:f>
              <c:strCache>
                <c:ptCount val="4"/>
                <c:pt idx="0">
                  <c:v>M1: Crude</c:v>
                </c:pt>
                <c:pt idx="1">
                  <c:v>M2: M1+smoking</c:v>
                </c:pt>
                <c:pt idx="2">
                  <c:v>M3: M2+mage</c:v>
                </c:pt>
                <c:pt idx="3">
                  <c:v>M4: M3+mage_sq</c:v>
                </c:pt>
              </c:strCache>
            </c:strRef>
          </c:xVal>
          <c:yVal>
            <c:numRef>
              <c:f>'Table 2'!$Q$2:$Q$5</c:f>
              <c:numCache>
                <c:formatCode>General</c:formatCode>
                <c:ptCount val="4"/>
                <c:pt idx="0">
                  <c:v>-3.3576400217272102E-2</c:v>
                </c:pt>
                <c:pt idx="1">
                  <c:v>-3.2346160142965999E-2</c:v>
                </c:pt>
                <c:pt idx="2">
                  <c:v>-3.21436275176065E-2</c:v>
                </c:pt>
                <c:pt idx="3">
                  <c:v>-3.0557802581088499E-2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7C5-4C92-B484-19573360CF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5898975"/>
        <c:axId val="169488591"/>
      </c:scatterChart>
      <c:valAx>
        <c:axId val="165898975"/>
        <c:scaling>
          <c:orientation val="minMax"/>
        </c:scaling>
        <c:delete val="0"/>
        <c:axPos val="b"/>
        <c:title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9488591"/>
        <c:crosses val="autoZero"/>
        <c:crossBetween val="midCat"/>
      </c:valAx>
      <c:valAx>
        <c:axId val="16948859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5898975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Early PNC &amp; Preterm Birth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viz_helper!$B$8</c:f>
              <c:strCache>
                <c:ptCount val="1"/>
                <c:pt idx="0">
                  <c:v>Sampson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accent2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viz_helper!$C$7:$D$7</c:f>
              <c:strCache>
                <c:ptCount val="2"/>
                <c:pt idx="0">
                  <c:v>% Early PNC</c:v>
                </c:pt>
                <c:pt idx="1">
                  <c:v>% Preterm</c:v>
                </c:pt>
              </c:strCache>
            </c:strRef>
          </c:cat>
          <c:val>
            <c:numRef>
              <c:f>viz_helper!$C$8:$D$8</c:f>
              <c:numCache>
                <c:formatCode>0.0</c:formatCode>
                <c:ptCount val="2"/>
                <c:pt idx="0">
                  <c:v>89.887640449438194</c:v>
                </c:pt>
                <c:pt idx="1">
                  <c:v>10.337078651685401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34F-44C2-9AAA-62A49E4189F4}"/>
            </c:ext>
          </c:extLst>
        </c:ser>
        <c:ser>
          <c:idx val="1"/>
          <c:order val="1"/>
          <c:tx>
            <c:strRef>
              <c:f>viz_helper!$B$9</c:f>
              <c:strCache>
                <c:ptCount val="1"/>
                <c:pt idx="0">
                  <c:v>North Carolina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viz_helper!$C$7:$D$7</c:f>
              <c:strCache>
                <c:ptCount val="2"/>
                <c:pt idx="0">
                  <c:v>% Early PNC</c:v>
                </c:pt>
                <c:pt idx="1">
                  <c:v>% Preterm</c:v>
                </c:pt>
              </c:strCache>
            </c:strRef>
          </c:cat>
          <c:val>
            <c:numRef>
              <c:f>viz_helper!$C$9:$D$9</c:f>
              <c:numCache>
                <c:formatCode>0.0</c:formatCode>
                <c:ptCount val="2"/>
                <c:pt idx="0">
                  <c:v>89.926246592913301</c:v>
                </c:pt>
                <c:pt idx="1">
                  <c:v>9.8027898027897997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34F-44C2-9AAA-62A49E4189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60135103"/>
        <c:axId val="175152255"/>
      </c:barChart>
      <c:catAx>
        <c:axId val="26013510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5152255"/>
        <c:crosses val="autoZero"/>
        <c:auto val="1"/>
        <c:lblAlgn val="ctr"/>
        <c:lblOffset val="100"/>
        <c:noMultiLvlLbl val="0"/>
      </c:catAx>
      <c:valAx>
        <c:axId val="17515225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60135103"/>
        <c:crosses val="autoZero"/>
        <c:crossBetween val="between"/>
        <c:majorUnit val="20"/>
      </c:valAx>
      <c:spPr>
        <a:solidFill>
          <a:schemeClr val="bg1">
            <a:lumMod val="95000"/>
          </a:schemeClr>
        </a:solidFill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%</a:t>
            </a:r>
            <a:r>
              <a:rPr lang="en-US" baseline="0"/>
              <a:t> Preterm Birth vs % Prenatal Care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4801837270341206"/>
          <c:y val="0.26651163604549433"/>
          <c:w val="0.80567210348706408"/>
          <c:h val="0.59836255468066479"/>
        </c:manualLayout>
      </c:layout>
      <c:scatterChart>
        <c:scatterStyle val="lineMarker"/>
        <c:varyColors val="0"/>
        <c:ser>
          <c:idx val="0"/>
          <c:order val="0"/>
          <c:tx>
            <c:v>Other Counties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tx1">
                  <a:lumMod val="65000"/>
                  <a:lumOff val="35000"/>
                </a:schemeClr>
              </a:solidFill>
              <a:ln w="9525">
                <a:solidFill>
                  <a:schemeClr val="tx1">
                    <a:lumMod val="65000"/>
                    <a:lumOff val="35000"/>
                  </a:schemeClr>
                </a:solidFill>
              </a:ln>
              <a:effectLst/>
            </c:spPr>
          </c:marker>
          <c:xVal>
            <c:numRef>
              <c:f>CountyData!$I$2:$I$103</c:f>
              <c:numCache>
                <c:formatCode>General</c:formatCode>
                <c:ptCount val="102"/>
                <c:pt idx="0">
                  <c:v>10.6710671067107</c:v>
                </c:pt>
                <c:pt idx="1">
                  <c:v>10.1694915254237</c:v>
                </c:pt>
                <c:pt idx="2">
                  <c:v>13.5135135135135</c:v>
                </c:pt>
                <c:pt idx="3">
                  <c:v>14.285714285714301</c:v>
                </c:pt>
                <c:pt idx="4">
                  <c:v>10.4838709677419</c:v>
                </c:pt>
                <c:pt idx="5">
                  <c:v>4.5454545454545503</c:v>
                </c:pt>
                <c:pt idx="6">
                  <c:v>10.1960784313725</c:v>
                </c:pt>
                <c:pt idx="7">
                  <c:v>14.634146341463399</c:v>
                </c:pt>
                <c:pt idx="8">
                  <c:v>7.2916666666666696</c:v>
                </c:pt>
                <c:pt idx="9">
                  <c:v>7.8156312625250504</c:v>
                </c:pt>
                <c:pt idx="10">
                  <c:v>9.4494047619047592</c:v>
                </c:pt>
                <c:pt idx="11">
                  <c:v>10.869565217391299</c:v>
                </c:pt>
                <c:pt idx="12">
                  <c:v>9.4782608695652204</c:v>
                </c:pt>
                <c:pt idx="13">
                  <c:v>9.0909090909090899</c:v>
                </c:pt>
                <c:pt idx="14">
                  <c:v>19.047619047619001</c:v>
                </c:pt>
                <c:pt idx="15">
                  <c:v>10.580204778157</c:v>
                </c:pt>
                <c:pt idx="16">
                  <c:v>7.4468085106383004</c:v>
                </c:pt>
                <c:pt idx="17">
                  <c:v>8.4745762711864394</c:v>
                </c:pt>
                <c:pt idx="18">
                  <c:v>8.6092715231788102</c:v>
                </c:pt>
                <c:pt idx="19">
                  <c:v>19.6428571428571</c:v>
                </c:pt>
                <c:pt idx="20">
                  <c:v>15.2777777777778</c:v>
                </c:pt>
                <c:pt idx="21">
                  <c:v>17.647058823529399</c:v>
                </c:pt>
                <c:pt idx="22">
                  <c:v>12.649572649572599</c:v>
                </c:pt>
                <c:pt idx="23">
                  <c:v>10.8024691358025</c:v>
                </c:pt>
                <c:pt idx="24">
                  <c:v>9.1019417475728197</c:v>
                </c:pt>
                <c:pt idx="25">
                  <c:v>10.3400893163861</c:v>
                </c:pt>
                <c:pt idx="26">
                  <c:v>3.8461538461538498</c:v>
                </c:pt>
                <c:pt idx="27">
                  <c:v>5.9459459459459501</c:v>
                </c:pt>
                <c:pt idx="28">
                  <c:v>11.374407582938399</c:v>
                </c:pt>
                <c:pt idx="29">
                  <c:v>14.018691588785</c:v>
                </c:pt>
                <c:pt idx="30">
                  <c:v>12.401055408971001</c:v>
                </c:pt>
                <c:pt idx="31">
                  <c:v>10.467809170912499</c:v>
                </c:pt>
                <c:pt idx="32">
                  <c:v>16.393442622950801</c:v>
                </c:pt>
                <c:pt idx="33">
                  <c:v>12.0954003407155</c:v>
                </c:pt>
                <c:pt idx="34">
                  <c:v>10.2564102564103</c:v>
                </c:pt>
                <c:pt idx="35">
                  <c:v>11.8323746918652</c:v>
                </c:pt>
                <c:pt idx="36">
                  <c:v>20</c:v>
                </c:pt>
                <c:pt idx="37">
                  <c:v>8</c:v>
                </c:pt>
                <c:pt idx="38">
                  <c:v>10.5442176870748</c:v>
                </c:pt>
                <c:pt idx="39">
                  <c:v>14.814814814814801</c:v>
                </c:pt>
                <c:pt idx="40">
                  <c:v>8.6707044947401997</c:v>
                </c:pt>
                <c:pt idx="41">
                  <c:v>16.554054054054099</c:v>
                </c:pt>
                <c:pt idx="42">
                  <c:v>9.8737083811710704</c:v>
                </c:pt>
                <c:pt idx="43">
                  <c:v>9.28571428571429</c:v>
                </c:pt>
                <c:pt idx="44">
                  <c:v>7.4766355140186898</c:v>
                </c:pt>
                <c:pt idx="45">
                  <c:v>17.3469387755102</c:v>
                </c:pt>
                <c:pt idx="46">
                  <c:v>11.6071428571429</c:v>
                </c:pt>
                <c:pt idx="47">
                  <c:v>20</c:v>
                </c:pt>
                <c:pt idx="48">
                  <c:v>9.4235033259423506</c:v>
                </c:pt>
                <c:pt idx="49">
                  <c:v>8.7628865979381398</c:v>
                </c:pt>
                <c:pt idx="50">
                  <c:v>7.8328981723237598</c:v>
                </c:pt>
                <c:pt idx="51">
                  <c:v>8.6956521739130395</c:v>
                </c:pt>
                <c:pt idx="52">
                  <c:v>8.9156626506024104</c:v>
                </c:pt>
                <c:pt idx="53">
                  <c:v>8.5365853658536608</c:v>
                </c:pt>
                <c:pt idx="54">
                  <c:v>8.2474226804123703</c:v>
                </c:pt>
                <c:pt idx="55">
                  <c:v>12.6530612244898</c:v>
                </c:pt>
                <c:pt idx="56">
                  <c:v>6.4705882352941204</c:v>
                </c:pt>
                <c:pt idx="57">
                  <c:v>15.1515151515152</c:v>
                </c:pt>
                <c:pt idx="58">
                  <c:v>15.4471544715447</c:v>
                </c:pt>
                <c:pt idx="59">
                  <c:v>9.4243070362473293</c:v>
                </c:pt>
                <c:pt idx="60">
                  <c:v>12.3456790123457</c:v>
                </c:pt>
                <c:pt idx="61">
                  <c:v>11.445783132530099</c:v>
                </c:pt>
                <c:pt idx="62">
                  <c:v>8.1589958158995799</c:v>
                </c:pt>
                <c:pt idx="63">
                  <c:v>8.0536912751677807</c:v>
                </c:pt>
                <c:pt idx="64">
                  <c:v>9.3167701863354004</c:v>
                </c:pt>
                <c:pt idx="65">
                  <c:v>14.7368421052632</c:v>
                </c:pt>
                <c:pt idx="66">
                  <c:v>7.3963232150491702</c:v>
                </c:pt>
                <c:pt idx="67">
                  <c:v>7.5829383886255899</c:v>
                </c:pt>
                <c:pt idx="68">
                  <c:v>2.12765957446809</c:v>
                </c:pt>
                <c:pt idx="69">
                  <c:v>7.1428571428571397</c:v>
                </c:pt>
                <c:pt idx="70">
                  <c:v>8.9700996677740896</c:v>
                </c:pt>
                <c:pt idx="71">
                  <c:v>6.3492063492063497</c:v>
                </c:pt>
                <c:pt idx="72">
                  <c:v>4.3478260869565197</c:v>
                </c:pt>
                <c:pt idx="73">
                  <c:v>10.7989464442493</c:v>
                </c:pt>
                <c:pt idx="74">
                  <c:v>5</c:v>
                </c:pt>
                <c:pt idx="75">
                  <c:v>10.4039167686659</c:v>
                </c:pt>
                <c:pt idx="76">
                  <c:v>14.074074074074099</c:v>
                </c:pt>
                <c:pt idx="77">
                  <c:v>12.913553895410899</c:v>
                </c:pt>
                <c:pt idx="78">
                  <c:v>7.7689243027888404</c:v>
                </c:pt>
                <c:pt idx="79">
                  <c:v>11.124694376528099</c:v>
                </c:pt>
                <c:pt idx="80">
                  <c:v>7.2463768115942004</c:v>
                </c:pt>
                <c:pt idx="81">
                  <c:v>10.337078651685401</c:v>
                </c:pt>
                <c:pt idx="82">
                  <c:v>12.3456790123457</c:v>
                </c:pt>
                <c:pt idx="83">
                  <c:v>10</c:v>
                </c:pt>
                <c:pt idx="84">
                  <c:v>9.6618357487922708</c:v>
                </c:pt>
                <c:pt idx="85">
                  <c:v>10.6280193236715</c:v>
                </c:pt>
                <c:pt idx="86">
                  <c:v>14.018691588785</c:v>
                </c:pt>
                <c:pt idx="87">
                  <c:v>11.1111111111111</c:v>
                </c:pt>
                <c:pt idx="88">
                  <c:v>13.636363636363599</c:v>
                </c:pt>
                <c:pt idx="89">
                  <c:v>7.9936051159072701</c:v>
                </c:pt>
                <c:pt idx="90">
                  <c:v>17.625899280575499</c:v>
                </c:pt>
                <c:pt idx="91">
                  <c:v>7.7471482889733796</c:v>
                </c:pt>
                <c:pt idx="92">
                  <c:v>11.764705882352899</c:v>
                </c:pt>
                <c:pt idx="93">
                  <c:v>8.9743589743589691</c:v>
                </c:pt>
                <c:pt idx="94">
                  <c:v>7.7844311377245496</c:v>
                </c:pt>
                <c:pt idx="95">
                  <c:v>10.609480812641101</c:v>
                </c:pt>
                <c:pt idx="96">
                  <c:v>10.054347826087</c:v>
                </c:pt>
                <c:pt idx="97">
                  <c:v>14.069264069264101</c:v>
                </c:pt>
                <c:pt idx="98">
                  <c:v>18.297872340425499</c:v>
                </c:pt>
                <c:pt idx="99">
                  <c:v>6.4516129032258096</c:v>
                </c:pt>
                <c:pt idx="100">
                  <c:v>11.611541168191399</c:v>
                </c:pt>
                <c:pt idx="101">
                  <c:v>9.8027898027897997</c:v>
                </c:pt>
              </c:numCache>
            </c:numRef>
          </c:xVal>
          <c:yVal>
            <c:numRef>
              <c:f>CountyData!$H$2:$H$103</c:f>
              <c:numCache>
                <c:formatCode>General</c:formatCode>
                <c:ptCount val="102"/>
                <c:pt idx="0">
                  <c:v>89.878987898789902</c:v>
                </c:pt>
                <c:pt idx="1">
                  <c:v>92.090395480225993</c:v>
                </c:pt>
                <c:pt idx="2">
                  <c:v>81.081081081081095</c:v>
                </c:pt>
                <c:pt idx="3">
                  <c:v>85.714285714285694</c:v>
                </c:pt>
                <c:pt idx="4">
                  <c:v>89.516129032258107</c:v>
                </c:pt>
                <c:pt idx="5">
                  <c:v>96.969696969696997</c:v>
                </c:pt>
                <c:pt idx="6">
                  <c:v>91.764705882352899</c:v>
                </c:pt>
                <c:pt idx="7">
                  <c:v>87.804878048780495</c:v>
                </c:pt>
                <c:pt idx="8">
                  <c:v>94.2708333333333</c:v>
                </c:pt>
                <c:pt idx="9">
                  <c:v>91.783567134268495</c:v>
                </c:pt>
                <c:pt idx="10">
                  <c:v>86.011904761904802</c:v>
                </c:pt>
                <c:pt idx="11">
                  <c:v>89.130434782608702</c:v>
                </c:pt>
                <c:pt idx="12">
                  <c:v>91.304347826086996</c:v>
                </c:pt>
                <c:pt idx="13">
                  <c:v>93.181818181818201</c:v>
                </c:pt>
                <c:pt idx="14">
                  <c:v>100</c:v>
                </c:pt>
                <c:pt idx="15">
                  <c:v>91.808873720136503</c:v>
                </c:pt>
                <c:pt idx="16">
                  <c:v>91.489361702127695</c:v>
                </c:pt>
                <c:pt idx="17">
                  <c:v>92.902542372881399</c:v>
                </c:pt>
                <c:pt idx="18">
                  <c:v>87.0860927152318</c:v>
                </c:pt>
                <c:pt idx="19">
                  <c:v>96.428571428571402</c:v>
                </c:pt>
                <c:pt idx="20">
                  <c:v>87.5</c:v>
                </c:pt>
                <c:pt idx="21">
                  <c:v>88.235294117647101</c:v>
                </c:pt>
                <c:pt idx="22">
                  <c:v>91.452991452991498</c:v>
                </c:pt>
                <c:pt idx="23">
                  <c:v>84.567901234567898</c:v>
                </c:pt>
                <c:pt idx="24">
                  <c:v>91.019417475728204</c:v>
                </c:pt>
                <c:pt idx="25">
                  <c:v>90.415664720027493</c:v>
                </c:pt>
                <c:pt idx="26">
                  <c:v>90.384615384615401</c:v>
                </c:pt>
                <c:pt idx="27">
                  <c:v>88.108108108108098</c:v>
                </c:pt>
                <c:pt idx="28">
                  <c:v>91.824644549762994</c:v>
                </c:pt>
                <c:pt idx="29">
                  <c:v>93.457943925233593</c:v>
                </c:pt>
                <c:pt idx="30">
                  <c:v>79.683377308707094</c:v>
                </c:pt>
                <c:pt idx="31">
                  <c:v>83.094025011579404</c:v>
                </c:pt>
                <c:pt idx="32">
                  <c:v>87.431693989070993</c:v>
                </c:pt>
                <c:pt idx="33">
                  <c:v>92.035775127768304</c:v>
                </c:pt>
                <c:pt idx="34">
                  <c:v>85.470085470085493</c:v>
                </c:pt>
                <c:pt idx="35">
                  <c:v>91.865242399342605</c:v>
                </c:pt>
                <c:pt idx="36">
                  <c:v>85</c:v>
                </c:pt>
                <c:pt idx="37">
                  <c:v>94</c:v>
                </c:pt>
                <c:pt idx="38">
                  <c:v>82.312925170067999</c:v>
                </c:pt>
                <c:pt idx="39">
                  <c:v>92.592592592592595</c:v>
                </c:pt>
                <c:pt idx="40">
                  <c:v>88.683455530761904</c:v>
                </c:pt>
                <c:pt idx="41">
                  <c:v>91.216216216216196</c:v>
                </c:pt>
                <c:pt idx="42">
                  <c:v>88.518943742824305</c:v>
                </c:pt>
                <c:pt idx="43">
                  <c:v>88.214285714285694</c:v>
                </c:pt>
                <c:pt idx="44">
                  <c:v>90.654205607476598</c:v>
                </c:pt>
                <c:pt idx="45">
                  <c:v>90.816326530612201</c:v>
                </c:pt>
                <c:pt idx="46">
                  <c:v>89.285714285714306</c:v>
                </c:pt>
                <c:pt idx="47">
                  <c:v>100</c:v>
                </c:pt>
                <c:pt idx="48">
                  <c:v>92.461197339246098</c:v>
                </c:pt>
                <c:pt idx="49">
                  <c:v>87.113402061855695</c:v>
                </c:pt>
                <c:pt idx="50">
                  <c:v>91.035683202784995</c:v>
                </c:pt>
                <c:pt idx="51">
                  <c:v>91.304347826086996</c:v>
                </c:pt>
                <c:pt idx="52">
                  <c:v>82.891566265060206</c:v>
                </c:pt>
                <c:pt idx="53">
                  <c:v>89.939024390243901</c:v>
                </c:pt>
                <c:pt idx="54">
                  <c:v>92.783505154639201</c:v>
                </c:pt>
                <c:pt idx="55">
                  <c:v>90.2040816326531</c:v>
                </c:pt>
                <c:pt idx="56">
                  <c:v>86.470588235294102</c:v>
                </c:pt>
                <c:pt idx="57">
                  <c:v>88.8888888888889</c:v>
                </c:pt>
                <c:pt idx="58">
                  <c:v>91.869918699186996</c:v>
                </c:pt>
                <c:pt idx="59">
                  <c:v>91.286425017768295</c:v>
                </c:pt>
                <c:pt idx="60">
                  <c:v>93.827160493827193</c:v>
                </c:pt>
                <c:pt idx="61">
                  <c:v>89.759036144578303</c:v>
                </c:pt>
                <c:pt idx="62">
                  <c:v>91.213389121338906</c:v>
                </c:pt>
                <c:pt idx="63">
                  <c:v>87.919463087248303</c:v>
                </c:pt>
                <c:pt idx="64">
                  <c:v>91.925465838509297</c:v>
                </c:pt>
                <c:pt idx="65">
                  <c:v>89.473684210526301</c:v>
                </c:pt>
                <c:pt idx="66">
                  <c:v>90.936297563061103</c:v>
                </c:pt>
                <c:pt idx="67">
                  <c:v>87.361769352290693</c:v>
                </c:pt>
                <c:pt idx="68">
                  <c:v>95.744680851063805</c:v>
                </c:pt>
                <c:pt idx="69">
                  <c:v>93.809523809523796</c:v>
                </c:pt>
                <c:pt idx="70">
                  <c:v>91.362126245847193</c:v>
                </c:pt>
                <c:pt idx="71">
                  <c:v>95.238095238095198</c:v>
                </c:pt>
                <c:pt idx="72">
                  <c:v>87.5</c:v>
                </c:pt>
                <c:pt idx="73">
                  <c:v>94.995610184372296</c:v>
                </c:pt>
                <c:pt idx="74">
                  <c:v>91.6666666666667</c:v>
                </c:pt>
                <c:pt idx="75">
                  <c:v>88.861689106487106</c:v>
                </c:pt>
                <c:pt idx="76">
                  <c:v>87.7777777777778</c:v>
                </c:pt>
                <c:pt idx="77">
                  <c:v>86.232657417289204</c:v>
                </c:pt>
                <c:pt idx="78">
                  <c:v>93.027888446215101</c:v>
                </c:pt>
                <c:pt idx="79">
                  <c:v>90.953545232273797</c:v>
                </c:pt>
                <c:pt idx="80">
                  <c:v>93.3333333333333</c:v>
                </c:pt>
                <c:pt idx="81">
                  <c:v>89.887640449438194</c:v>
                </c:pt>
                <c:pt idx="82">
                  <c:v>93.827160493827193</c:v>
                </c:pt>
                <c:pt idx="83">
                  <c:v>93.529411764705898</c:v>
                </c:pt>
                <c:pt idx="84">
                  <c:v>94.202898550724598</c:v>
                </c:pt>
                <c:pt idx="85">
                  <c:v>92.753623188405797</c:v>
                </c:pt>
                <c:pt idx="86">
                  <c:v>81.308411214953296</c:v>
                </c:pt>
                <c:pt idx="87">
                  <c:v>87.962962962963005</c:v>
                </c:pt>
                <c:pt idx="88">
                  <c:v>81.818181818181799</c:v>
                </c:pt>
                <c:pt idx="89">
                  <c:v>89.768185451638701</c:v>
                </c:pt>
                <c:pt idx="90">
                  <c:v>76.258992805755398</c:v>
                </c:pt>
                <c:pt idx="91">
                  <c:v>88.545627376425898</c:v>
                </c:pt>
                <c:pt idx="92">
                  <c:v>81.176470588235304</c:v>
                </c:pt>
                <c:pt idx="93">
                  <c:v>88.461538461538495</c:v>
                </c:pt>
                <c:pt idx="94">
                  <c:v>95.209580838323305</c:v>
                </c:pt>
                <c:pt idx="95">
                  <c:v>89.277652370203199</c:v>
                </c:pt>
                <c:pt idx="96">
                  <c:v>93.478260869565204</c:v>
                </c:pt>
                <c:pt idx="97">
                  <c:v>90.259740259740298</c:v>
                </c:pt>
                <c:pt idx="98">
                  <c:v>94.893617021276597</c:v>
                </c:pt>
                <c:pt idx="99">
                  <c:v>92.473118279569903</c:v>
                </c:pt>
                <c:pt idx="100">
                  <c:v>92.188599577762105</c:v>
                </c:pt>
                <c:pt idx="101">
                  <c:v>89.926246592913301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5CA-4018-A07E-74E2604F614F}"/>
            </c:ext>
          </c:extLst>
        </c:ser>
        <c:ser>
          <c:idx val="1"/>
          <c:order val="1"/>
          <c:tx>
            <c:strRef>
              <c:f>CountyData!$M$1</c:f>
              <c:strCache>
                <c:ptCount val="1"/>
                <c:pt idx="0">
                  <c:v>Sampson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CountyData!$O:$O</c:f>
              <c:numCache>
                <c:formatCode>General</c:formatCode>
                <c:ptCount val="1048576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10.337078651685401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</c:numCache>
            </c:numRef>
          </c:xVal>
          <c:yVal>
            <c:numRef>
              <c:f>CountyData!$N:$N</c:f>
              <c:numCache>
                <c:formatCode>General</c:formatCode>
                <c:ptCount val="1048576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89.887640449438194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5CA-4018-A07E-74E2604F61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6685647"/>
        <c:axId val="176811391"/>
      </c:scatterChart>
      <c:valAx>
        <c:axId val="16668564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% Preterm</a:t>
                </a:r>
                <a:r>
                  <a:rPr lang="en-US" baseline="0"/>
                  <a:t> Birth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811391"/>
        <c:crosses val="autoZero"/>
        <c:crossBetween val="midCat"/>
      </c:valAx>
      <c:valAx>
        <c:axId val="176811391"/>
        <c:scaling>
          <c:orientation val="minMax"/>
          <c:max val="100"/>
          <c:min val="7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% Early</a:t>
                </a:r>
                <a:r>
                  <a:rPr lang="en-US" baseline="0"/>
                  <a:t> PNC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6685647"/>
        <c:crosses val="autoZero"/>
        <c:crossBetween val="midCat"/>
      </c:valAx>
      <c:spPr>
        <a:solidFill>
          <a:schemeClr val="bg1">
            <a:lumMod val="95000"/>
          </a:schemeClr>
        </a:solidFill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Ex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_xlchart.v5.5</cx:f>
        <cx:nf>_xlchart.v5.8</cx:nf>
      </cx:strDim>
      <cx:numDim type="colorVal">
        <cx:f>_xlchart.v5.7</cx:f>
        <cx:nf>_xlchart.v5.9</cx:nf>
      </cx:numDim>
    </cx:data>
  </cx:chartData>
  <cx:chart>
    <cx:title pos="t" align="ctr" overlay="0">
      <cx:tx>
        <cx:txData>
          <cx:v>% Prenatal Care</cx:v>
        </cx:txData>
      </cx:tx>
      <cx:txPr>
        <a:bodyPr spcFirstLastPara="1" vertOverflow="ellipsis" horzOverflow="overflow" wrap="square" lIns="0" tIns="0" rIns="0" bIns="0" anchor="ctr" anchorCtr="1"/>
        <a:lstStyle/>
        <a:p>
          <a:pPr algn="ctr" rtl="0">
            <a:defRPr/>
          </a:pPr>
          <a:r>
            <a:rPr lang="en-US" sz="1400" b="0" i="0" u="none" strike="noStrike" baseline="0">
              <a:solidFill>
                <a:sysClr val="windowText" lastClr="000000">
                  <a:lumMod val="65000"/>
                  <a:lumOff val="35000"/>
                </a:sysClr>
              </a:solidFill>
              <a:latin typeface="Calibri" panose="020F0502020204030204"/>
            </a:rPr>
            <a:t>% Prenatal Care</a:t>
          </a:r>
        </a:p>
      </cx:txPr>
    </cx:title>
    <cx:plotArea>
      <cx:plotAreaRegion>
        <cx:series layoutId="regionMap" uniqueId="{EE3521D7-08FC-4780-A1EF-B99F91B1B134}">
          <cx:tx>
            <cx:txData>
              <cx:f>_xlchart.v5.6</cx:f>
              <cx:v>% Early PNC</cx:v>
            </cx:txData>
          </cx:tx>
          <cx:dataId val="0"/>
          <cx:layoutPr>
            <cx:geography cultureLanguage="en-US" cultureRegion="US" attribution="Powered by Bing">
              <cx:geoCache provider="{E9337A44-BEBE-4D9F-B70C-5C5E7DAFC167}">
                <cx:binary>7H1nj+NYku1fKdTnZTYvyUsz6B6gaeTSVmZXV3d9IVSZKnrv+ev3UCblOzkAHx6Wu5gBZkqKSIV4
dOOGj19f63+9+qtl+qkO/DD712v922c7z+N//fJL9mqvgmV2EzivaZRFP/Ob1yj4Jfr503ld/fKW
LisntH7hWCL88mov03xVf/73r/hr1iq6i16XuROFX4pV2jyvssLPs3947+Jbn5ZvgRPqTpanzmtO
fvv8oH0+fo377bNahJDpx+rzp1WYO3nzRxOvfvt8xMl9/vTL6QecCfPJh7x58QZmnt6IhBBOkURW
EjiOxR/wo9Davs3I3A3lWSKKIkdBI7J09+EPywD8vURaC7R8e0tXWYYvtf7fQ9ajb/DRV3+NijDv
nrOFR/7b56+hk6/ePr3ky3yVff7kZJG2IdCi7vt9fVk/kF+Okfr3rycv4BGdvHIA5unz/OitY9yu
YPnyGuX+MnzbPc4hsBRuZIGwkiIRohCBVeRjLCXlRpBZQVE4UaKSzCrS7sM3WPYS6TKWe9YeWO6J
R4Ll72EWhbtnOQyQisTLvCyzIqEczt8xkDJ7Q1hOwqEFmchzysmh/Fieyyhu+XpAuKUcCX73r3pU
rXx/SAihV2XCyYoocTIl9PQsQq+ygiwqOK1UVmT+FMJeIl1Gcc/aA8g98Uiw/N1fBsvwddA7UgRW
AssRkRUFgXKnWEKv8ooiiJIgypxIpNM7spdIl7Hcs/bAck88Eiz1IvadoRUrLwoSy/KkU7Asf6xY
JelG4aFPRY7lRXKuWHsIdBnHHWMPFHekI8Hwd39Vw8xZpcMqV4WD+cIqBIdOUjpD5shoJTdEkoiI
+1GBwSN1Ru3GYt4YOv1kuozkAW8PMA+oR4LndJnlwxo79IZThM5uZSkVRWjSczBlluMUIkssOdeu
PQS6jOSOsQeMO9KRYKjZqzTyVoPekfSG8LwMc1UgF4+kcMOKvCCJFI7k8WnsJc1lCPesPUDcE48E
xt8ze1AIxRuBF0SebGA6uRplckNZwsKo7TwSmEN4/0infiTMZQQ336EHehvCsSDn+yvLXobN7hkO
4TQCPoVQXmERoxLh6J86jbgUORxQked5lpWkzoo9ArCXTFdQ3PP2gXJPPRI8F1HYBZ82j3MILOkN
bjyB4CiKAk+FUwMHdipPKUwgnrJUhgN5olI/lucyjlu+HhhuKUeC3yRdht7ArgacRpnDfyhHuhDA
6XGU5Bu8ihOrCDxPlTN92kukyyjuWXsAuSceCZbqKs2dge9FVqQSUUREAZTzELkk3igifA2OpzBi
Be7U/e8h0GUcd4w9UNyRjgTD30tkUobUpziMMD0RFIfHqODMnTuMAFYQ8V+el2SFFXcfvnUYP5Tn
MoLb79EDwC3lSPDT7GVuL4PdQxzmRoQbL3GIwHEsAqZn6lS54SjlBRnHD16kcIpgH4kuY/jO2QPF
d9qR4Dhb+s7PZT0kjiJwknDv4fKTZfnkHMKuEXFf4igqEoVhowi7j96cwz7yXEbxnbMHiu+0I0FR
9Zdvq4HDqCIReCLLa4f+xFOEZUPhRco4hZRecDR6iHMZwx1jDwh3pCNB8H716vmr8EeRWrsDMYxO
5QRZwDkUkWPchEmPwqjsjcxDpbIyL8D4OfMy+kp1Gc0j7h6QHtGPBVcUkgyb4KBdCQBRWMTi4Dye
X5MSMscij6wjkL2UdvxYoCtobhn7ALklHQmG6mpZ/IzSfNiDKci4/+BvrJ3D06IceBwyXBEJIXOe
nIZTe8lzGcQ9aw8Y98RjATItwqxyXr0hkUTYG5U4goIiKpZTULFxnNzoogA8hyO7cUzOfcdeMl1B
c8/bB8499VjwLFJv0DgAvZEERUBVR5eG6nTsMZaIkEusAOdDoRddEPVDea7guOHrg+GGciT4acsf
yzQtBo6rIkclcwoviQjkQH2eQMjeUEpkihgBggHncYBeIl1Gcc/aA8g98Wiw9N+Gr7BSUIsjsooI
M0eiF/LGVBCRD+HZLh6A6tWdXt/4ktqyh0jXsNyx9sJyRzwaLIOB3Unxhhcoqm1wEYrieTkHzB2C
sI9CYNPK/Hm2Q1t+KNA1HDeMvVDckI4Ew3m6ehu84BGOIipuWCSHOf6k9BgVq7LEk51aPTuMfeS5
jOE7Zw8Q32lHgqIGT2qVrgZ1PVBDzqFIA9VVAuEIOYuzirghu8JWHpfkOnF1qlV7iHQZyf236QHl
nng0WGZDX5BQq4CoqzLmu0Dd6QXZla3yPLDmATNyV937hwUB2vJjia4hueXsBeSWdiQ4PqyqT7Nl
GCFjtHucQ4TqBFQ08igkZwkiq7x4diylG1it3NaoJQjw7D58Y+z0leoynkfcPTA9oh8JrtoyX1Y/
lrvHOgSmaBHoIJM7ZLlNO85R+JXccAQRIOS9CMK0ZxUCfSS6jOc7Zw8s32nHgqMdVctBkyGwTnFj
opODk+GFnIdcxRsRCCLppXCShKjrSa2O9rFAV1DcMvYBcUs6FgwLNEGmQ3fPoeYKUVccRVbe1ccd
HkeE6mQONiwOLEpcEXw9KSrX+gl1BcsD5j54HpCPBVN/OWjFB9CkEmI8SG8pW+V5iKbM30ioyZJ5
wiJKgEa7kwtT+0icKziu2foguCYcCXbTwvGRAhm0l7Wr2FHQDEBYlAl05VXHkToYr5IMZNGpg57k
8xaPXiJdxnDP2gPHPfFIsNT8VbkaXrXCD2EFtEHS7jyeeiJdbTlFTYiIaxLqd91gd+SJ9JLpMpoH
36cHnAfUY8Ez8nFZDBtFF25g8Ag8dCsrwJ45jaLjphRR+YHbkuVEXjzrh9T6iHQFzXfWPmC+E48F
y3RZDlvIg64dDhXIaDPnJGQnz7SshCJmlGNxqKy7aPN8LNAVHLeMfVDcko4EQ+PNWv0/GOKhYIQH
YQWUZXGoGzhJa6GsDhFXVkEqRECY5yzL3E+my0ge8PYA84B6JHhqRZpiWMqwVQOI3KH+Q8Ghg5aF
b3kSTZfoDbCUOMKiNAu+yplL2Uumy3gefJ8eeB5QjwTPh2VmDxvk6UZAwIi9XGPXdZzLXbeW1A2L
OM9SfijOZRQ3bD0A3BCOBLv7KEoHrviAfyh3x0zBkKRTrdqN00HDnSijZvlCR+TH0lzGbsvXA7wt
5UjQmzVvA4MnsDBrCDwKtK1ifseJB4m4HcoC1lVZIiJ3u0O/rTT/SJjL2G2+Qw/oNoQjQU5fDn3s
MJ8KXTpITHUn6ww5FLmS7uSta1w3ia1Dd/FDcS5jt2Hrgd2GcDTYlc7bwOOrUCgH7GBw4kqDI3jm
7rNIbHBSV/HRBefOIuL6sodI1zDcsfbCcUc8IiwHVqFwCjFLDjCh3/isDRlVHVQQkIxEcgr1OWch
8Q7If5bnOorg6wkhKMeCX5EO3DWHKCoKpjATALU5cA/P/HvkNCQRFCwPJ/98uqP+sUBXENwy9oFw
SzoSDCdRmjX5oC4EDBU47hjCCRP0Up4Y6rTL/fMSFCoKBE7rOPpIdBnFd84eML7TjgTHGdrIfw6e
08BRgy7FQACMbTyfPoZGcpxSYIlROhe6kHuJdBnJPWsPKPfEI8FyupkNO9x4DoxaEZArRowGczhR
YnwanxHRCYBgHGxXnNzzNtaP5bmM4pavB4Rbyv8B+P2ziEdfdTtJ9yqM//no4646HAU2Xd3Gxfo4
tAJgjO46Z3Vupj6g6cv+hELECJND/qkwaDMo+mz+8Sn/0XfdTEH+54fzP2bW8TRdDmzXUMy/YQlO
H/K/pBv0d+zbI7uP/kaMItuMjFtPtT70EHsIdOUEbr/JBayOXsKw7t1njAfDsHQwuWkXJxmiAg5x
bhg2CK/Bjbg0WaVLJHYBbrSR89z5ZBU84h4yXUVyx3uE3OXx4wefNBI875evQ49xJEgH78bkniWF
cSQxXh6VchKuRrJJGh8eyY/luYzjlq8HhlvKkeA3TVercNDDSBHORhU42sYxguNi6zjGxlMRnXPo
cOTPpsf3EOgygjvGHhDuSEeC4WyZhqt80PYNXIzIR6ALB51UwOgsdAqHH+0AHHxFUJyXvfWR6DKK
75w9YHynHQ2OTRVFg5a/UVREYdy4jEsPo3HXPv1R+SIHVxGD5VBQLPBnuYvlx+JcA3HL2QvELe1Y
QFx1U6oHj4SjwwaRcAyPQ7oCU8VP7FTuBuOr5a6fCq0AhD2bd9RLpitY7nn7oLmnHgmedw6W5fiD
Vvp3NyQqbGTMw+EujHREGSMHzYoBxyiZQnN5h/ahidNHostYvnP2QPKddiQ4zjCpevcch/A5utGq
aMbg0ZPBIah6mpxCYTGGISHdz1EAjao4xHYOQfxQnMsIbth6wLchHAl2i+WrN7hGRZsN15WEU4z4
xzKjE43Kd1n9dbbjYl1/H4kuI/jO2QPEd9qx4BjZ4fBj/ymBroTzj+ViinLW0SjDkqUwU6Fou60r
p8p00UekK0i+s/aB8p14JFjeDT33X0B4BhmLK/VtChpX0fwmYcDDpY0qH0lzGcE1Vw/w1nSjwS2M
nEF7irF4g1e49y6o0yBqN4xTwM4jcr6y4W71oSzXgNsw9sJuQzoS+O6Xb4jXD2yOIgXFUqSYkGyS
T3JQWDCGxgtsAuz2HaFG49S16CPPZQzfOXuA+E47FhSd/NUeeHAKajSQ15eQ8yXIRCGheGLRcJh+
gz0AkoAO4ws1Gvd9RLqC5DtrHyjficeCZRTmVhQMPGkcAbiulkZZd2JstmwcBm7gXqDKu1Oq+y0d
h+7FfT+hruB5wNwH0QPykWC6zqkug3jgFVXI9yPWJisCevgvOP64KXlUvwmoduxSG2f9i32luozq
EXcPWI/oR4LrY5j5UbXzxIcIAwg3yGJgVC6mASL6hp7UY60LSJH5x+bVblPu2YzVHuJcxnLH2APG
HelYEESu1ho0kIN7Ex6FxMrdcOrNApUTTYtJnd2WHBEHEjMf6e7ns6nwf/xYoCsYbhn7YLglHQmG
T8vAd16j3XMc4hiiARUGLPKNXX/NJtp2BCKGp6B9CqHx9bSxsxHkfSS6jOI7Zw8Y32lHg2OWFFGO
nUdDQonNDqKA7WMIfSONfFYAgCmOWOuAAytL6wEqnbt5aPk8LXsJdQ3NPXMvQPfkY8F0ncDZPdIh
jqaAhX8SWhORJ740XxU3JGrHYQ7B3t3hfYTnxwJdwXLL2AfHLeloMEyTwsH66mxIHFE+froM90TF
wrNEehJBc7Qcn03CeVr1EuoalnvmXnjuyceD6cBhn26sI4oeUUVFuwXyZ8XH8o0iIeYKPYzzuxkr
d3wuP0xyX8Vy/U364bgmHQuGztBFOjhoFHkshM6B4VnqA+4kQna4S1GaTBGBPbFcnz4S5wp+a7Y+
6K0Jx4Jd5A9q5SBojkkpMppx1gUbF6N1CkaqorVxN0Xu6PR9JM4V7NZsfbBbE44Eu2csjo/8eNBm
KvSmQjUi4QgYcbrOzp5yI2OimIihGii7wgyOEyu1l0iXMdyz9sBxTzwWLJ1XO4jCgYvkWEzMwEBc
KnCoozpLYGFGHF6WEOFZb+481aPPfUS6guU7ax8s34nHgmX0YzWwUYNwHFYdYRYVDJpuB8BJQwfC
5t3ucTgiclcvdxbMee4h0RUkd5x9gNzRjgbHV88JsYh80E2dnX2KgByWkJNuSsOZfYpTiQABL3fb
j7Hi6kzDRr2EuobmnrkXoHvy0WA68HhjTKkGnliZgyUqiN4ch8m7CQBQvVxXc47ugLNJVM8fDlu+
huP6W/SCcE05FvSK3F6lQ/cdo26VRVEj0ssI1rDn8zjIDWbCvZcon3V2PPcT6gqSB8x94DwgHwmm
L8hHDn5bYjAu5XEcuzrjdb7xKKSD2jnME8PsqrUVe+ZA9pHoMprvnD2gfKcdC47VcuhdnSgnR1kH
ao3RjbOennKIYtcxh/Is7O5Y92Odjcl5+VCeKxhu+PoguKEcC35IePgDzxjH+k0UX3GI1nSDi0+7
O7rBHDifWBWI6TgI1Z30A7x8LNAVBLeMfSDcko4GQ3QDDBwdxwHE+g1EwC9FU2HgoEgSA8YlTtm1
KB/Gc17yDwW6huGGsReGG9KxYIjppIMew646B5MYAeN609+pwwEI4Tl2Bs6VY/ihPFcQ3PD1AXBD
ORL8/kiRoGr8chk6/zT1AmWMv6wfnLWK7qLXZe5EYXb6wicfr+fF2+q3zzwiq5tNN+uGxqObELWs
mBOHehwOzXSbzauHh7C3RJeBPGbvgecxw1hgbdJ04MpWzGmEgYrBVYjCIfV/FtRBZrJzGrewny04
+qOHRFcQ3XH2AXNHOxIcv4Y4aEPmjwW0GmP6DSJvV3fmYt9YZwm9r0U+PJwfy3MZwy1fDwS3lCPB
789l+Dpwndy6BQCRVezBQUMVOQ7hYFsDGua69Rwoh8RZPY2SfyzPZfy2fD3w21KOBL9vy6H7VTHN
YTv7b12Iengzrldt7CquEA84XWP0oTCXsduw9YBuQzga5HADDqo616FwREUl5Kf4C6FweZPVQIVx
twLwrNf4G/affyDQNfw2jL0Q3JCOBsPMRkpj4Pp/GDKoucEVh10pctc1fqJCsRS32yqPIf4XE43f
sFOgh1DXsNwz98JzTz4aTPNlYQ3qa6AWFWh2czfQP3dxd7yIgA1KdAjGrJwPHvuGZaAfSXQNzS1n
Lyi3tKPBsRl6YhXGqAIijNvgyaZF/ORyRGMkBh8jP8VCBZ9aNt+WH8lzDcM1Xy8E15Rjwc/xBw++
oTsDm8KwJWzdpHra+ki61kf0/1MWHZDng/6/fSzQFQS3jH0g3JKOB8OBc1EoqELnGxrFkY2CyjwN
gqNMHK5jV52Du/PCwnhg+JFAVzFcM/bDcE06Egz/Xr6hbGNIF78LxGCLJlKKgsDxp53kiJ+iPBy7
HLooDiYb4ZQeOvg9xLmM4I6xB4I70tEgCB9/0Bg4LFREaVB0gybUrt3/VJNymLQqIcPRjVqBFXua
ivq7Czr8s0DXMNww9sJwQ/r/A8NfXut/HcShvxTo+n5eZYWfv4ekddh0RohodNP73fUjwZ89Yd2e
jss9OJuTM3/77TMq+DHhhioHcfLuDx2drWPteMy1Wmb5b58ZKFhRxIwOCUuMutI4Gc5Jtdq8Bf8S
lR0CpkDgl4E+SBSSh93U6nW0HblnWLcKRrZiIH0Xm80iFF+s30JMFmuuNxOyMMR8M8AaX/Qp8hvr
IIy//fensAieIifMM3wrCZ8fb+g6eVHkhfx2N74X7X1duZeAn2b8unyGQ9SR/1fDZZIdCXI8kxPP
nzd8ZvDyd9HLVI/OZLMQ/xKb4LFsyyhTQ9v5k0jeXeFanF6V5a1AmsBWA54rDYc4t0oslarJW7wu
eczMgaiaW1Jfp2KQqnwgfUkbMdEtIbQb1Sail6hpzLGPZeTOkkAK70zTE9VQnoFZqi3XcPNQ/jNn
lKknUsPyUrVoIjVx86kopLeY1f+XEEvZrOTb9NaqMmdGmiKbxEmdqB5nv4imYORtMPWsnNV43H1a
a8v8n6YoF3qUpLekuLWyRG0cOVUlPp4Ucb6UMjLHtCNLr/1gLlaBp2dSLKpcy0hqK+TPnusmE1dJ
/gpdm39lslq8y8LUMZLSDiZunn+tiZzc5i67csxQ1jIueaClNfe8UlZTJ3xhGFnRSBELaqWIP9pC
zrS4jrm7qinoQy3EtuajyFJ362YWFbTU24pPXm1OMuSEvXX5+LnG/yex/d0pw0lWFmqIPyxJnhYJ
y5JRJjF9ipMvHJupRRWocp5ojOkabFGpfPrEkD+jtNK86ieTO1ri/PCiVJX9x8qP1IreS3WqJqyr
OslLE9kqZ901tNCSLNFMMVQDMzD8ylOdKterkNEa1tXY8lW2Er3FCkY1UPxS5aSknDYZr0yoEFZ6
EGS2TrxKfvRasmwDTitTIdUyIYu0zK4nNJL+VqTojo/CWJVDXp6FDXG+cHzxmgmmqAaSJRoC707L
0pK10n6tqqaxNLdwpLc2a+hD4reEV7Ms/UliKqmBL/Azy1FunVCzmKfY/BmJE8f1WS3nXU9fn/St
Kjo6Sq9R3KSOZW+10fs///2wLPNV8mvHs3/x16N/TVdR19CcnRId8UDLbT+3UzFH/zjTeVe02kZd
XnnzP1J5hP0nlTdPV28Heai9zuvYtjqvS+kqUFHdIOJ1THSr8DCBsWuMQm+GgL1TCKuh4mKn8NAu
jlZ+TP7DgGOum5t6qPC6UX9QT2vrp9Ogu695hNJeAR4qPDS1nig8NKRz2H2Fqkls71TQwHOs8BKu
cRkpbrlZRG2uUmtsSJ54bMoWqtD4tsEX5V1MrHshVqqXpk4D1c+KF7aOYtUOy4cKqn7CiKSaCUnC
6CL5iwkqva2zaZaYhsQmVE2VXLMq5V6Sg2e7ze/botRsszWyoFooJiepZlsYDGTEK7IeJ2m0Mmk5
ZbLiyWTZ5JVPrUCNIsWZxbybGY5JY4OBmlGj0Pyh8MVD60uTMlLiBxrn7jxMqDcN/DRdsEViabxi
2WpbScmMpjK7kMXMdDQ+D7WSSxdSUUT3tl/6/KSUCkvjxDyFJhcaV6s8qf3GOqzuMuVt3GS5LhXk
Ufa9KNFtvvxuBd6MkRuD8SthIUI3VTHbqvh7OtwLNtLiqpFV6rXT1CPsn2nd3LplYRtRbhdTBjfE
o5mUr5QPwzviOIFBk+jBlH2qZ1Yhq3LpfiniWKsdd84SRpdTaeLK0dTLHHZmmhkvLiIZ38sLY00x
TeuHGNa3Fs988Vp7EgrRlAntqRu23yLbXEQJNzfF9rEM7e+lws8tsZ4wiTkpClevEG2acIUs4nri
V3aTvwpc9t3EE2wk5tni2ltqW/OoTqdyESwK2ZrapfdsS/HM9cRJW2a3VpMb6IYPVYa3HqowuC/S
4CHwC6gbJ1NzQbqNa+8+TOM7zydvxEtx4TGPrG9Nq9SdtGm2yB1otKBZBCl9Dev0wZOtr6LlPGVN
PadhvbBi6cF36Tzwgnkg01wN7FyHDl+UQhiqUen8pbTeM0ece09pIr3NLL3wirtSluet4y4kP76L
WuuWabK7lISKxuGBqWYazXLPM1y/NJiI05rMeeKo/zVmuEnM8zM+kwyalw9cXkxr/CwtJZimErWn
Di/NvNSbljz3LS7iRxJ6T3nh3DmJ8xQF7qyRuVnCsY5aBNmUKeLnzC3u85zeSln9lMfhayVYP1mb
e2Iid5o47ETg6vsU97vK1+bEdd0702seRIbltKo2pzSw7kIzMeysmcgkfRTL+q88pgaluDTbypmh
8vKZ49s/ZDu/TZQ0VbmANVXT8w1fogZxhRnnRrcRYWdcyeFDWGJ4FWfgrrlrZRAEDlRuZghx+1jF
9i0b24EacNw08dKHquK+cA6/QDbuoUjsBfoD52JSf2dD5v7/bo/OYBZE6PT3wpIzg/l3f1Wja2yV
7nzU9/tjzbi7P8gN/hbSnTwWwGCxnQgVvr9Cul2uCDopXbRiXYtycIUIFB4UxWxuVMN3kuxtZgkV
ZChxwGRZZW1p/wdXCBJ351cI5kN14/Z5bAdGGe/xFWLzXMM0dYWfmh1MKRRIHlavuPRWQeZJM9d0
LdWtWZia9j2XeLqVmhOBaSZSRudO1d7HracFAnmsKD8XWmYRtuRbWjrT1EqmHu9MLGo/i1JzGzKW
rCtWHqpW45hqzbrPGRPD1nNtlbatZcS8ryx8zvwpRVl26zvKSlKYSPMkx3/wgtiZ+E6UaW5KSjX0
kinbyBOWWEYDLcvZCSxB/4tUJF+TnNwynS4WoZS5TjuzfpEYQUZalYHWlkLFUgNBMnFh+S+FYP7N
pPnfKfe3VwS8xrC59FI6iZ6lD7L3kLCM0bb5A+dxmivHt7Es6H5FJsR9UcL4yRQzNXDphPHuEZWa
WAmdkNJSc1YyxKbVo1S+s1PPoLFjFJYyixTZUBiqQulrOecugpLLHjOunRSyb+R+O0lKqnkJnBDK
zhxZUU2oCU6wHgqfVSObV4OwWUBTSTWn22WpM0GoibalFuVLWaeTPMh1M5/61DJg5084z5sIlaK6
7sKl5sRL64XIxbM0+RZZhZ6Y5gsfBHMmMnUhladWlRq+H94JqTnNI8swbVb3uBeXKeZmVqmxEqme
+NYIyqJQ3uo4vLM9opKw1YhTTetGgon/R1IramKFKpSmZoalxpdk0jL+NGhbnQtDPC5ODbJE54pk
HvL83KGyIdNaz8pazWOY3RlRTa5RK7NVxaRSW5FVcRNPBMGdFLSdOqz06JfVnUIzTWkltSKWGmVU
Y8lPLCEwLBuaMPENdCFNBVrD6qBqVdh6wHjzhnoapzz6NJ0zzQ9J8fUyc3S+aNXYbjTixqojtM40
YGXgV/phPnFIw6lsZs/sImJ8Nc7YpyqJjUJiHmUhNJyikQ2GqckXmCyZSizYCmE6cUqIzwk6W7uq
KdIX0bWN1o3nNPjTkzyDd9JJyIezMlhElqIzJL2VGvOhbErVcgQtkVu1ZWQtj3H5eq2R+JXh8IWm
lKKvKlWKXxB5DvPwNhf5R8Hk7rnY1yxi4343HxvPnVlCoJr5xAtlT0ub+r4Va/yaGnHuB/JUlJ1Z
BB+yyE0jjZVJU7pThFufXKoshIDelkU7byxzprShkTGwpzr43GZhVvnCFhm9rNrvoS2paSu9UMGe
kLSeFpndqpUVPzC59JZULasKrDeBOEZIzEVM7YnnFH/AAtPZpIDJk+fTpskMT4CX5SbKJFV4vSmc
e7NKjCTljSZpNc5JVV8s4emJ81hp554o6qSSJnUW/VlW1TRvxRkmak/Zsrr1Cb1vU+++goeHuP+M
ZOUiEIW7VuE1kdZGJOZqQlM9UfJZXqa3aCZ7ci12DqUb4VGzj/93E65DR12xx/WbcL/F7zTk1PHt
gkeYr9SFDXFldRUIa4dpFzySUI+JywcLCTluO0B0fxHizkTfbRczXscT9xdhl1nF0AmkVeFodRGm
/8SXQpn8yUWI4JGI8BRmB2MMFDZCw2s7DB7JQm2ntevFM1o2wn0kmg9FgJOftHGr5lXYPBR8dFvG
LlXdIBVu7ZgNatVzWjbH5WNZqhCQnzYXTp3GeSvEKFGzJG31oOWk70IcP9msPUkY/CyVTA+LYtoq
1J/7OWzePDWKNH8MwsRRaYI7wjFjNcm9HNGAKsPfbVid88K/g0T+wjH8kytVi7aU7oUwxcmss0ZP
3eKpLIqv1IKOsKIHwbQfQyuZ82FueKw9C712ZkvS316d3EthEqkOoVOxapkJzeQ/oiSaI7LAqU1L
EJeizMy0yG1e+7O6zWex6Bhu4E84BcdVtMrbMKtmGMKsu5JiNFEySeR6BvPiR8nEX9zQnodmZDSN
aISpqKdlOrVJPhNM6AoqxirrR7cBPoGRAvg13l9KUy0qtrglXvLEtk2syXUOg6CJZgKeUxqzWp3T
r7JseqokhgaM5IldZghpVUYlR4aUxkbuKhMlSf/gLXvix1S3uEJj3UAv23qKtW16lWVGZIb3nglN
L9qaFcaTkCp6xuesWqSSFjWMakWezqeRnlvWixwGRmwXRtCK05QykzqyjdiT55HD3SL4afCknrKt
/5B6wSTNGYMK7oPJNEYRtjMm43WHdRcYMobQHzs3Oc9wkgpOZrzIcRtT+S0uGFxpzjxAaE31XH4K
K30u1Y3aiJ7KsulzTquJWEUqI70JOa+ybqa6DK8TgEMs+Xsms6oVv1ZyAN9NnOHQzMQ2Ukum1jLX
cjXFtyKj5cP6oaUeAmydd0/4qcs3jspbJacFeeJrfER/wJlUppbbugtONhGNlAS4VAxnyCbhDDbE
V+AKxVMblmFVXyLP1IEHaDo1LsdIY8PUqMMCwc9I58o3seC10nHUrPwzMitdrGHoyalOgmWlxGps
zkKF1WME4TxvWYpPCq5YxXE0k31rcPtKOaf5yYOQEz3mFyTmYSQRVXLJrW/7GpfFqiAuZNglxA9U
4hSaVImGl5kGkQPEBrKZ48UwCZNFpFgTm/leubZW4G82fquVfqERHkFASdZsp1U9khlyegebchpL
VKfxMg8EzaxFfIapN4m3aG0P0Udr1iC0GGdEi9hKL7ipHd4pvLnAvodpBCMr80KN8TOtApUshapP
nLkHBzPOQ11oqJETeyYyj3VtatQSNfQw62y0SGClWdyPPHPVgLgzwfVV0Q3VhC8mmeXikv3q5ku3
qgxLjOd5XU4T31ZrKdBTBgahXam54qtlwKokiHQpYo2wqnTJFvQ8LNUsfkN3yUSOaj2gqYHohRHI
934uT6O8xgPgH1vZ1R35i1SLWqV8iVxfr4JQDSlReYQBMiY0PDPRWgRczdCd8EKo4tpHsJyqXu3r
jfWatn8riLAE8VxyZ4EZasRMdSmY2UE6paaApytApFrzecbw7KeEfSgYZhKYb4JnGdSrVKFNNFLC
evMtDcb/bWk6s5L8KN0XPFT8OiQ1Tv6wyVe51t02X1D/O+EcrfXDiUJjPZF/Koje18xd47qayLyW
gae5XKuxcg1bnH2000aNHWsSiF28pliwdXirVPDgaWK4jq0l66BWfKcoxVy2a/wy8Cs3Ba2MTbVR
Ik1yUl0OGL1qAh1xnVsp954CCxpHgtGMDjqVg95XS4UwC3gMmUGtWtJCM5x5ATvNanmelkX4Q7Gd
TEcuwLqvKuWhTt1I5Zkkvm8kIdOsoHkxC3rH8+XUlC1xntSt+MxZuaPWfJFPZCl+8sT2NS6SXPUD
ZGNUT7FCLfKtFgGVZB2dV76i7Z2oAlMlqsJnfyhS+WoXvB7V1oKprBcuJT+jhK2m/xstnEOPHfuR
CfJI162bh4vLVztnf8u6M3DQ+0yxdBCdlkhqcSJFMHbn6Qs3GDgB73oziVno8t4HBg6AQunJbjP6
3sDBalHUcspdfHc97Zf/TwwcRKu79Ndxegwpd4wPxpR99DDBJzq2cCRc/0HqZ+7MgbU1Fev4K5Ub
c8q6pRHGXPHF5SX7i+VWizAg/pTNLaLzMcs/IycXq17QFgsaxDB2QvE5ZhLFaDMunDgtEyLnE9tq
1Qr0qTRV2YrLJ7GwJpYV4lQzqaz6ThXcZYiKfuPTe4V4muew7XezCEM9VKoEkbowvvXa0FMtN2vU
3CHSl0RpFa2hZvAieYXuWaKlNcTkn2UO4Ycco3ZvaYT8iFjmxYQkUN0IA9BJXAeuGjVZ/ZorzL0t
EwaSi/6tEIr+rK3NYFqSpvqLTXGTZU79tyPHiAvk1IhTP5+6gRh9axquVhNbKue8Hy3qwCq+1o1o
qTbTxPdF3uZfEesu1CjOqR7LSKlh7Jb9NbR8KF1/6gdtcJvV0UPTfmlMW5iXcrJEvUOou543JUnt
TwJ4vnf/TdKZLcnJK0H4iRQhQCy6BbrpbfbxeDw3Ci+/xS6QEEg8/cn2uXCHHZ6lG4QqK/MraJO9
rjS0APb6SS3BYxQ13/lUu0Oa1OW8D+uNDzBCO381IiwFDtYHhcPdT0l0bvn+rpIhOpB41SUcpP/I
lh2Uwq+jZjdlt89p3vVuy+e1HOsJEnDfXm238kMavm1pWDToFY8jDcyRIMKqiLq1xvIPJHMvCBrG
Z2ndp9iG7Tg4uKx+aLfCa6tOCDA3uR4hTMecB+PJuTV4Zm59HfUaPA62dXky9HXF8RHC5Ha3YvKp
mw+LImOxaDqgqmbhxaQNzy3T7YewWcmafXwmma5zSBV1mtgf3PJjPnXtwE6pT+hTw0VfChW9m44I
fUjNwWW1ecpC5HBpLKYzn1ae6zh01RQu9zRuWo4LhxFA/XrEvKw+924mhWw7ko+D70vSzhYmMsJB
gjb1GmzkrzL010SoP3k5Ry+UXOQqonMQjvwWWz6dEZssRS+a6LDQRF6i0DZ51szwEqKGHBFO8mpJ
sntOzKPnaBqznK+DKUTUf+mIdrfp/pLuy1V0a3OqRztdaddj3dcF5Sa6DKJTl5S/IhIJH7LGhQ+w
DYfS9KwrG9a+dc10bLCyLpnwkLVozTMm2ucmIkUyZ8mLi7zPgxqBZmLmptCDtjneRn/gtBEHOd99
HOYdGuBhgCuSpheyUpz+wRZENWlZ78SWi/Ifow/R7uOQoxruc9WK+zndbA4zcK/CIUIx88l6TO0E
edna/H2DELw6Xf+KxNKf9Qw5GidLMWbQF4rqrMhmUu2p1ie/v24NzO55Sp9TCgNrCO4f34d1PkZK
nxyZ93Jh2VIt98U6iaUp1Ziw0gRTd/Brl12brftOa6afuQrfEtldGhFFD6HMPmoi1LXf6tKYvcvX
RKrPQQVVqs1YIJGNH3DtfI8X2WDnCtJj0O8vuwv9maYxFnfTXkcx1ceIRPWhHhWyfisS2CXdVLYt
jA9L1z2nvs9K0Xe40GD+51pNSbn1LnyMmmZ+aCNEN3r8YgjUSpUpNAJzYdw3wuHwscY+qLANcoyJ
ZWdu2wOhETq4rPFlzPeP0Y3TU8qgQQJFC7O59UJ3/pnxpan2MR3yNh5+BEKUKmECbRdRP5o2gjxP
j3aOpgc5LONjwp17nZpgKPp0qm+p35N8Rr5QYKw1LZIxhhIlg31aUh2+sI4+hfMyPmVb+rLvHSk0
0hZs4Mn6OHORD9mc/trW+jCr+Cyn9kNucj9kw5QdxlKtbXv2RsS5DbrmvKapKc2AprDXTVM1dd3k
TUjaUzuRX3GrtrdWhE+qj4+sjuwDbozGi7bX6oA6pG6Jjl5Gb79Tj50/+I+mdfg0YfUfasR4j4bH
LWCKFH2aW20l+R4W0uqxbFYmLtqEBZvTn7IR/CMSMNSYDi66i7bSTWI72ZYs+dYO7pYMSIg8bvR1
TPb2OKTUPYOjUF9tvLGnNCLfPI2ug07sN5UeDGRhlONOJ2UYtOuRLvZv23B7RLpjczyLrL7F44zi
QffmNHTMX+es++yb4E02jlwzUZdr13fv2v+eVvFk6zD71hLyOaT2Ok1pW+5dUl+6EB1+WNuwCGMc
2mFIUWn3WT/Cjb9I+ILdvvmvnY5fPsFXrsNQH62e+VnGSMOk9KZQzYIkCSu+XATXL5yc8SDPP1LV
/GOGJX3aqXxusn4qbJfVb62Hl7355tVRuOijxp+xJQ9DHZWDi0QZTBwsjAnrUzOPn6KOZ6Spg7pM
Xb0Wawb/0O0EmZ+Y7DHRbVgldXgye6zebY8WcDSDq5JA8acsWk+4T0x6THW6FPEa0xufpyVXBO1I
tifbIXXDfpYjmqusZkGu/YgQknD20KnkCzdaK4M1Cb9tgXKXpg2e92aQhcbtEV4Z1pDc0CSrYL0s
IhCFjcMYUZ+cyrAnvNzm8G/o/c/BdsGHD650HfmH77dXCKOf+1iPxewNP7DOfJMrrydY9tbc9pnc
+/yfNYMpocj2OZkLQX+AKGEC5MGn7iFk6Ej/FZLUt+c6y1AV2zSA76zpSRvURIu2ExoAjWyn4RfX
zAzPvO91voc/w5nGL91Gg3NP5+gW3vORdkalrtkM/8gAF9KLpbkOavWumnY/8Axl3YYa3r/y+tRH
Rl11GLVnNcggt52/UNFnJ1zu+SgQ2/SvvdjFdXairZYga3M9d8Fr18syXVZ+jWZVrZvmFxNvCNCj
J2kZfV2WR2cmCQKquWiv1HnqYDvA9r6uTuzHoEbMEZvJvBguYIAIcVMCrnTdDV1ltEluCKcvyQwf
rJ2GNE/xZPd5n6EKEGQXdnuZB6zsSRr3Kql9WwyJ33WAzmZJaDEGMz1mi6xIqpbb0H71ER3P2eL/
aBqrw8jFcqiXAI171j64vbH5YjTs8biTY+Wpsvma9aLCec7XTg5fG24xfQzpjggfmE3ShfQRT5pH
zjTp8VR7R48409Ehkz8yLg22RmUBiS1Enre9DYo942jbMvu0Jhbisd1uws/BSWxInY2OWcmyGfTT
Gta3JFb/WY3YV7ngmNRLnxvGxrPZMv0cEfJ9U7W+svltSYl6a6t/MqKjKin24LUdxuBIZ8RpW2fH
z3U+WIetjezPQdz9TlvIDkT55Qwm7AH3WWrKSU4w0nZkQyn/McavpGYbEgD2E0a8RcByotlsEIS0
5gXPRc/dsqTXrO+PM5qfG0Ukxfrx2q/+bxRH9W0RMs1HuaMopE1U8GZBxjcO3XUJptI2wsO9B761
6HZ5RovrHNvkQcJjhGYdbgOOYpGkbs8Zk/2pjrquoAQY3BrJ4NinyccQGpOTbqenQcUw9NMuzt1K
l2sX98UaqaZgvYK9kvlvzNimikLxnhLdnJaZNlXcbk81tFs+6v08TlYU+4JrfsE7SkLy3tpLKDL9
mc4TfkI5re38NCGRieT2wsNmPnfTJbCtOtGOiZIHnl7i8KLuCntu4cFAyOyl1tOIgGZ1rwObPmrG
887G0zlbB9TOaX/tgjGnTe0f8Jy03EnnnhUacBs1wdk4Fp2J4weeZGsZEYhwvSlzWE1Hj3U//hlH
lFxBoubWjb7PGz+pvF5S9rhkq0W1S/YKXReINhLNaDNIejTZror2XlFMt34fdMuQj0EM4f3mk3LZ
YV2mN9PY6d4FhE+7nAqx7fyWdtuW235C2hpOb6kTsgC62B7nun/pBtY+4P8vfZIFZdKpviBdOBRN
vOtDsK1RPjIPp+cuyrZ0c7e2lgqHJJxzgDj8Srfhq1XLkGsy9rfZtvN5HelYpqTpbvE2Hkb0RAee
+umQJbM/cNzW7WRd2+bJCjJjlvhVro/fdJTNZaI8h6GI/TD24hAWgdpeI+6DR52ie7r/Z7NmNd7W
lO/D5KtRkIPj8fAq+T0jxnZcJ3Q5IzNThV8nm88Q28gExx0SY+6hKvmZRBC+toGmJjoqsmZQJzdg
Vc6ENRVS7lO6ZA8jBzSIn2zKgK6HzGfjQdmvNYTCitEH5ElMDy1zf9NsykoDNKXslw5YDcUFGU1r
nk4TLpWuJsXIEjg5JtrLbddNxTnMTpT7tZjJcOn5eg4lbLLGLOGjmoJ2z9Vci1NEQiyBOpzLXraf
LWiZgzBZjxKLbQCn7mD6jzaZ9yezh3G57Jk+L3MH2BME6aK27ZTogJVhKB/5No7vwTR+cg0FrFZ+
khCMZeiw1wvv6itz7m2gyQrrj2ZVL6IVzRUqnUPDQvspPQ22ed9N5wu4uuoYp8mcW+6yMn2bEmOL
cNqxi8LjQgFPNNS00FVKyFr1rf/O2zl4FEvaF72B28vvy1KHKg+2CAFc1z1Mfvre1DzB8oNHDB6y
uU6j/2GGFYYs8+raKpEcM4OcdNsFTmjTfVqeMThrSVN2djfHNUse4pCMl3hDmDILlR77pJUX5rrr
GLL5HMzxnyDT68GJURRKguwcm56cnBQb6iqceL+qDiep/NdwN5nvCrEMb953OOIr/DHol8Pa1u2h
lutvH0843T08+plltwXNZ1Ebhg+H3OVkk4bf6IZLrRlA122eyKOeU1ja3djmdya2VPUQHX0IDLbW
2cmYaTwh0qrLJqWgjqYQwi5IHrqgUQ+ERZckhVphjaDHgFngYCb+3UQOhvisDuEmw8qLRZ+SigcG
4FaHcr9g3z4KNv9MYv/b7OcFfedpN44/TGvXFGoc+cMsyBnMljkhyopKm0buNQhdgnPot6ufDNry
BZvwZPp8DHfx4MT6hc4VX9Cv4rJny/csXZG7hvHyrNXziHQfVXx5EqhHFYOVU84TjgtMqwpmY7T3
/LZva1osCa7FOF76I9UdjG7peNmY/b+s3YPSza6FFEcT1vrs1ockeE9kEt2abO+rJp1Ab6A3RfUY
X2uhz7if+fLU9xkyjQVZfpJ1Jc8Gc9bjo1Mhu4Vb2p+bUYDmTUckdEFqstz43RyAqCdAAgYk+aJt
KsJ6JHRAFXMfj8EjXaYj4a5chlp81IGpLJ26o2y5LYMIagc0egywAOHxUCFP6B7RESyV5UjGpl7S
Q9bsU7H4TBcJnr9eBPcS6HRIb4K33xK9OLCWqHO+O+1eP/th8deh34q9FeY98cAboqVIaw46mbrq
zoM/L46+Tj25+zkfnbtnPbj75dlKoaCJBmyqddCXvO3AbIh8CsRaoFzu1Sxie1Bmw/6iw/WUos0c
xno7kz17CUBRPKvsazUWDeumnqdgOAZm4Qdk/3FJUA7OeD5goS27sn0kJz/6rRhCcIXdBJMqZcgZ
gq05++DBoh1+aLrts1+I+QCdAMNg/LUQ0ryxvvkU7Tpcpai//lWsFsmMMCOQ7mAej2on31YYMXuQ
6Le6w/4S6eihC0EI1HZZK2xy4RnbCiT7SySX/qOOorr0ablFHJ9N+2XK5VANzRo+bZRthTJCVgqL
fDlutJ4viTInpM3B++67HI0IPXGCRY1a/RjeP60jiGn2ETkbb7eliup0Pje+Sh30ntwCf9rEEudM
Qs7NbQivKZB/kz31z32fnGhEzKuDBAz96xDb6UdLgIYuLbyjqJPHDNFo1zJ1jcf2b8s0fYhrUH1D
Ped4mnt4boOR5dyFMDEMrR/BfXObweX3uUnawoi5GuqNnE2zd9fGRQC8O74cpZvTh1Epcpoz+6b4
hvevO3peB32Kw2is1poLmIitQrxUNw/9FofV1Hc9iCrnC+4Y+2WBr8zsPMWb+QwMz1kAVzPHTv7E
Blef+lZA4pu0zBThD1T9QdpaOTf7QpslK2vKf9QERyuDP1NA7Mlcoro9myF4pXuH+NCim4Gy2Z7n
r4zt6rhFei51NF6YEOo2DCR+reu6bA39Xq9L9CXJpxDEXpsovvAgEeckTOW1zfoLPsz2lBh2hpGr
K9Zm9ATAa85RxUlJCIEZM9AX0sY14pwUrHKwntt+g5sbZd3baOcKnIrCrjm5wyqwZtXdrI02g5RS
w8zM1h6atk6B34SITtiIzYKOH6Z7cWCzYKUkv8OoBodK0vGJMQU3cntvZJc+se0s4aHfOOpyGGzi
FBs3FCbxaG04ArE9IQiABtciW8tEBeMcLtaY4pe0vb04QTYQ050riJQYHCHQ1qP18jh2IiumdRN5
uBh5jKc1APQDx2LdLUYStnSoSKNYDkN/OaySDMdZa+SQjeJVikt9V/DK06F+VsS/qgjdeJ+A7HR2
/fAcShn1+XFj2e81VvytawP+NjE4BA7eRMaet4Qg/Q4wfwLLuT2aITkTS2VBMjG/1eByCcTdwya7
76ZH24vtsikG+Awv8EcK5VR32HY3nB20Hmx9cFfKR8AKtpIgILj4wEswxJifaeahyrbwRwjXPG9t
csBcVPM9AXOcdfpjjn+v677dHY6sXCn9m3S8hWUJ+yOTUM614+cUszQXNc2PSbJB2Jqxf2mdekv2
Ja2gvty59+wRUkeeJe3qE6/rNq8x0XMTPSFFr0I4rnOYnFcS8sLa4BJLBTiOa5aLtdUnsuYacS30
EWpFGyKLMKP5tU4NEtGJoOb44NkN0XDMyPgzI2Fe752smlBdUHE85DC25LDPxsviUn/qdVh0PepR
ksBUkOlWtTJ9BDpvLqsunKUY6WhhG3f9K9mjPOq4uwT3F/rHNbAGh86fwnQFHNDEbxQWynER4ovM
jhyYwjZpA5VD3O9FouG4EnwRGVuQ8LY++SGjhZ63Fpk7fYICiY4b0/aSGjYXmSUYTjFEnWLQj8mC
8pUaEFgc7lXeYOqn2BP7ZCVUtauzY9xyD9uoObhIbRcr5XZxiCMzHDZ4txrwhUaWW/elnmNSRQN7
pJLHR9omj8YmXbXt8wuANDS8vepzMoBA+Pc+uzXZ8Xlj9Nj90hc0wvHn6lsKcr9lMijcnJT9CoAE
khqbqwpjAIWxKiWN6uL3gk37khjE+q3ft2rw3Xmed3P59yIh1zuV0rOfYQ5uW2cOgzys0yKO8dp9
V7r/MynVYC+St8Eky2Vs0DpGcQ/A1O4AMu2dcM9S+DTjUtYLJrg6n1abm3+7+M4iElhV3a3V/Mcu
PutWDJdwT9lJMZHHJDWX9P4iO4xxydqHJaYBpgslmclhgdmS3ZfIvxdYvkvOkb+UhPv1wmLVVQKD
GV3Y6ot34XZQ9fZrqYG2yLB7S6GDCsg9k3t/zyWYOoMhBrWC0YxerugI8Xi74zZ2r6PXIk+aEXMH
Dc0Tm1zgDqrjivV+2Yfh5jMXVZC6kZNYvP7QocnKXdgBKtyhMMjIf8m5/6PYXi1T+r63/X+CkiNV
q0R4gyADVTLBWjl7UptLcOdrwhokME3XS8i0yv3qv+IaJuXEMd219si/yTMy8ODsJ+CbeFgCjJuB
XDx1NhfSGdhuOBHz+I1GOystxWxXkzB7ydwzVi5KoIofLJnHS8La4ciMuCoQnHc+c6/gT2DxSPmx
sjX8pvYlyGsAyjE2gXM6p/YoJyWO++S/8T6Kyn8ZyW6Uvkbj/Xc9YlTD00eS2e5HphZMhkB9xKkh
lymI32viwiMlaXSho/8IN5ccaLOQ3OHO8ogxZNUhUz/GVrJPn4QYBKMXGQhWRh1cbjhWnhYT4hP0
MklWsJoD3Rom0CqxGw5WyQh8B4bz7HzZ7i/eTPqIVvP1/+sydAt20IjnhCXfWLM+aJ++D/xPvHzo
pn4lvhb5buefuAPzBueCY1JuTJ6ygWIK0HZ/HfUl44svE0KwC4O/AzR8p5Xw/o1ZgI52YkGug3my
aUzDC8E3g1O7G444x8m4pPdiXESNgijCouxzBg/xmFj07b8hU/AImgM3Jigbwm5bz17hOBa97ecL
YfxnFk5ftFlx8Y7XtYMATt6ced6l+8K0JraCdEKDs62fZJy+m99Z/TgECSaGxI0CVspXe2+qw2+a
mjfclQHkAmwZv75OmGscQlfWKAmFgBeUWFvSwGKqb+DfOl0fBMm+1fjSS1oHhw0jcaeYNxPKL3in
bSfF4B7lPEdnpBv2MtQhDnEyMph0FomQheLd4ZDNM6AeONoImYtkwchLdtsWtINz4Oc7hPaSdS4A
CJtIwCDhwEs0rDQfumO9SwnvrsawYiNfuxAoqx0DW4CZf2QEM5Yo4b55k7CfIF8kKzjKjoy2/T5+
hOh45/RuaVBMZYz55JPhYKz708YIAMfThBGZTGtYBmTEp69lOfloOOudnWodg9hCQxQky3aKfF/Y
WrJTcN97eokaRVt2sfPk4KKFmDwFbyjD/pi0HNDxHVKc5hltUsT/DDUxh1Du0MxDuKHJh/UFf6Ag
SYumkvOHJkk/IYgxPirmpwwbxsVOWQOFHQcnqSWtmiAyl174H0gm0GK0WVPEXuLaELS9IkMBIaXo
DKWEGSt+p1Z2T28rECEHPQkPz9JKRuqyxxhzGmbIapcymSfOfR8Cvh6jzH9M928T0qDgzTg7hrxA
IVg4zOKJYv/5V+7+vUz3vZ017Xho4wzQUX11IXDwUIAV0myaLybq3+Y4xhYrIghiVQflyuQBe92M
XiVEX9ivF8z4Lvd3Owsc91ruuLTH4QnUwlwMAqJPWflIKX4El5eJ2adp2bsq6XChd8r/zLbpIBvk
aMuo0TTfq/T9nf/729b/XBsR5qlxYeEU+USAeUfohg/3Eo19keDATpOZjx7Cd4KcgT2biSIcTdXP
upjYCug0fUW92g56mV+5atkRTel+ialFCBAEDZyz9IG7wBVru34P0wG3FUpc0fhtB6YG+YvBIIYO
OfrF7+okPuBpN0ERjQjVMGVYEsjTS6eC7CLSdTzrjRcsBDZog+0jBrd1wHYOZFp08OM5xpd1D9Z8
mGZ26LOsLeK+lWUPaA9Kx2NEkKwY5gjCvzOLzyyGj+n2qPpXt2Fg2TMxPyNK3lnjnur7SskicZUy
Oc0BezWqb6rUpKKY7hB8gj2gSFf/ZE3vKtEeHU0QTk5JxaL5AxC7xPLG4NnirhEcoSuj9cFHmr1G
epiRSAhsxYm74UwuAAG2d7luT1C2L+jWsjKLtT4MPCEFa8a/cYANAr1yidv7xkW6998zXEmznTyk
o3/Y2HRavnfUhufdeFBfW4QzJ9fxwOh/ZpuhnlRjCux0ompWmHkbhiw0WsC8y4x+giOqRYOWxWQn
EY5DzvvJXTbrqr6fsQvejbkoVfLYvc+YuyjGun7BPiFgK8LGiJFsZ3C2pwA7YyDN2eoNMywdy9sl
zXKYt5ibHyjFBUwqHc2YPutMf5JBkxZw7FgRAsOzQ0zPNDNHDMzDLhiyH02fdWcaQMSk/mlFJHLV
TQY3AcSNbbanRQICgDDptf0p2vEXxSnOk8z7Ig6sweQI8udtnb/GJPwiLaA/zMrRKSKAVn+NARAW
5RfQAhnZzi7u7sRIYIoRnXUx9nVB1lcVbmd0PAGqZN5yuh5ZE4UH1Mex5J0jKAYpBl326INvzJ8C
+4cG5GSCUJyjCSwMQNYRQ3TPGGXvyyXtdBUMaZvLuX1PEdiejLenbhXBZYv/E0oQJG3yHKOXLHTS
LwVXf7US/ScfYa+Y4Ryauvvi1QyEtmihIE8bG9lxj+L/+GSSQ2tMmi8AdcUgrk3dNnmyOwxzN9M5
MoE64APII01gkLEY2Gw2hiUC0K5YOPBQ5qjLBUs+sAgKtsMQqs0Uoj8CGADwM74n84IPTw3AyFO4
vNIV6A7RY+G7BgKPSVxUxUjlzwiC9R6n/E54x0uKf2wtJvob6SuQnthwhYXVSHVyJHLDBT6ceZxs
SIgCjBb6TcJpetO6lWcgWL4AyWAebbs+yxT3G+gwocODP7Dv4+fMpgNaqYdlD5ZylROptgZ2nTUw
3fv+KUCDHQ+YzTBSVtig2lOmprhAK/052PPU0z9Cb/AmItdWDQfMjfBrqkQ8VgLGEHYrqBTalv3+
kAV1Lni6HtLdX53TECCpz4nWpnAM1FbEgI2FTGGgSoxlnCV7scTpcgqj9L/1YT+4Bv6fHsSae8ZA
6yYtwvK9dAeKAO0oWvYVgg5PI322GxiFxrXsnl+B/AH9caAmAVIMk0tFwFy68QVwRXZMu14jUAbC
MOAeDoygHHUHmI/ooOLdFkhl0MZbhI6L35A3boi7RnZ19N6tgdBRTdWmvcS8ifoEa1sOicUkVpLj
ngIISJq2RtcRRvAssGkQhrDJdMMvTPj4nN7fWDzxIZ+9v4WjYKfGzHPR1OGfDH4w7p1AYjdi2ql7
76c5uHoVF9FM0N+tuNHFTCCSUebwtN0SOJgGVF4XbattiXmAV3R5KNK0n4up2Q8B82WPQaYz68EB
aRMcYrLl9bCNRbMPLwOMgjJq1l+pjt8wpLBiWtmW09SexVOSRQNMU8RG8B2LHiwt1fURIxT6okyI
6TfanRY7cpAy4bEVoJnbeMpxSwNzdB2OnQy2V6IlL2qsjqmLLwhG+2IWU9UyElQiGM+xo1MBzhIj
hymGwqQJfiP6xfzElEalaUEt76F7pi1If/eKDkdf4mYvwJg0R5btX3OzrrkS8wLTy30m6kFyg3tj
TOxXj/tQlNmGSXnb4Dof1PoD8M9wz+hE3vb8iiCYVL0eDhm+5dhn7lWPzkLpOWBI95+yJZQdZwzR
zwyU06L6FFbQuY0wAJEM43PbL/yC/CYpmfB/Fa3dKRqThyjjY44WwkA4mjIKaxTeTrFjKOunDhSv
EAs7WeB5Q7/e5Ai4N2LrnI9YrdM8bSUlCkEzcotS7qi/MFIwHTccJJEYX3zBWNj+bRqqHSuKbZDW
WxgGx6ZVU2FS1KJ4oPB6041i9JLfwI0BFZ60w5BDmK9j8onnWdgiMxagi3uT96lGDOvUhTMN0t3h
vhpMihS+D4tYgLTb/sfemW25bWTb9lfOD8ADCHSBx0MS7MnsU0q9YKQ6INB3ge7rz6Sq7LLlKtet
x3vveUlLllJSMomIvddea+5+CU0zfdae9UEyPiqcHn0Fm6i0qoRn7iXHh7jFokGbzvsDE5ndPdiJ
TKCbTJcR4+GqyT21hSB0kl70IQkIIuqepHw8qZPntMescJP9TcXvOw9jjI7tdUr9vxjtZrGYGBXz
WHE+JFmIL+u+qfO7yJ+6LdAGQiTEGDH3Nca2KRTZ9DG5tvX8ll4n7Xyxcx7XuS5f6r5hyjsEnxSU
hW0SNITT8xkbnHWTIYtTvtBalEPPM4EbbCAEpPQxttOwBovCKF4J7uWAURj1vHqNXC+l8BDxOo/R
OU23P47l7UmcqKE5+xJGwbcKvTH10J9q70X6fn8wb5W7f6uuf3z42099GidvdryNq+rqaBBJQOTI
V2NRxPnKvgkLPz5Yv/3o//T/FagYq57GcwlyZwNBpjxG1VAeh9T01+ZEnzl72trKVj6ZtIRZFc24
jfpd1GbjMU378fjjR8lvP/rx03/2/378ln98xj/7LY4z0SwoV286xyJ9oxqxSrs2uUuCVIaxtUxr
s+px5s3RsjGg22TJkoZl0r44o/M11nF7p1I1hsSI/JXTyFMpE9QRzyy3DnbktcfvcgZspr2tyJSG
eIjqoxQDguDM2FX3qIXjkJ555+04YsV2Apmx1kEy3Y1Gs+qTwtmU7kwGVeDJ75A5CEtxN2l1ivn1
OcF3jI9lrZc9Ylv06ZOVWcHFyb9zZk5kRjjmNGCX0Gv6nesE40pY73Fq680cQTkoR1QkAiC9tslC
0BMivlvHKhJvkqODbNSmnOxPtYjuyWT6O58W/jbENvT4WdSedYpUv7F6hqCejy40jzMvz10bECdK
tY35ccBRxC41Qh9UlF5kvOriu9kFxdNovfXW/A1xNdksZvQSN72HqD7v7K6vj1WWpSs94atZWuGs
W7nLau1so5HOfpyqr8uckiqduQbN7hU/NLr0wlEwy/xKuRBKOiISQURdlaUfi2gtB+MRF5G94Yt6
GVtvR5eu+B1muxZCfekQKFbpTKRoCoZiL1r5XBoknXvoOBtLq35Nv3xnL8Wb1OPTVFA4mK6i4gHR
g6fHQWyJ45Mk+LBTy+Iebbtxj4OW7tGp5HNuWJqal45uKqb+JhdNG4JWcju17TXX2jg2gU9WWXsj
g+GvjcuD2zf8gVVnG8dqShGyHmIU2Mbv21M13Qlm1SsOTU1Ymotmo4osWc1VUIbJVDwss35KAknW
NRcD0TefxLk1+UevIHEn56IJO7d0Dinjlkwhp45Bvss4BfnXoaUXxbwLWpMDJRAkU4L8RBwl7LOC
/NatxxuqOmN+0EfruMUrEdwSPVZciJMD64RGcbX0gRXGwZjs66g91nWG53uy9j++fuATtkeCxZzM
K9NylMzZo/MuPvhZdu9OZApHfG/JqxPhApJmbWJLQFhGlH7UKfUOke33H39QQGzF42syRiRnUsHb
Hs1gSFpvj29jXuULWiw7w2PcfDI69obYFVMw7hvy6vthdne2a84MrQRT9eqUKZfj7JqW6bEqNH/v
gKY/r/zY99aGGx198pIIi3mMx5XuPwvIEQ1vbUIv6PhE7+U4rOea8i3PplWqLtK1PvSTW67tIHrv
autsp96uz/23pcw/Tu2Ap3Gq9v4YvdlREjHFTvXTQDLMXMzkqJOCroaRmWM7WJ5z8ps6+mg12tz6
doq4r+a3rK5nJv7oUUNqZGGUkpqTZmISXWq+mYW/a5MsfdQYGVZm463TMd+NmaMey4TJll7yVx+w
2sXIqddpH0KfiRSjaZneFYS3TSNKtkblJJe094LDVCpzF8BtqUfnXE2BsdeqZeLYBkhCjYvHO7mz
tEU78+6JPDuXy3uJv2hu/McJKSdm4ghHytt2c/KQ37qo0a8qlCl8C5LJA3PHdMNA7Vnm6By5Tv11
d5s6VHXwOSV9gJtLl6El8/kobm+/3kWqDzpe9rhcujXj5VNC/HwVZ6hbJhXpOqLO2EVld01ij7lV
nX5I61uQb0zLDWmK5rj4BA+5t+OF0w9aETijYp3G+ICJy45I4WFOeGW9zEFAS0MYzMQzw2xnfBsC
NR1tPY1/+xDUC4q/QDeoVXsprWHYWUwipI0pKIctkJNojHphMkaoHwbLPZDqHI8/Pugag4p7CzQO
MnqdMlJ/5A4IILpKh/YwfS3Myl/LAKtzo5cTJVOV3W6QrN84In4uCwpFkhPjakCwPnraRHa6fViq
AYmwZ7KoO1Ueiay9LjW/t+gGbjVP6JMob01P+1WorERc5XNwANBY3c40IIvfAe7161E5r047rRRv
jX3Q2Mw8h/Yi8Te91TUTvBqjWRlNH9rbBLuSWbYxx+wrdqnkMMga/FyH+93XDmKgMl7xKxZLpO4x
GffryXBGuovM2Y6d13FrTswBzBTYkSz1BjkuOS3G9xm9nk7COXmd8u6CnpE2RI/2m6zDcp3Df1s7
o8WtYn8cNYNi08SM5Y5S3WVOc0Y/z3c4MkrqMn0p+Ne3QVk9Rr77eersp9hJljejqk6BP07fCltd
gvvRXZK3tmCmvRiuYoJT406WabdhavcqYDOkC2nYIUXBn4kMLAlD1EDU6iPJ1Dd7dNuvc/cB6N86
L837uHdgIXWju3FK+3vkY0ZNq9hYpa1Mw2gQ9IYlhi2bLMrGSuIEzTv6li0OPup+WSfQLcgBLyUp
PSyirbUET/7NAh4A8vhkjQewDPe96T56jdIbt42zQyflVhbNCxoVg6v8lhYoli3OuHc3vXcmlTyX
rYWMrtyNYqjPk8HJ5jfpu8jb+ORGuCn7nuQnVTaMiBhTSVZVTxUeuToyO/zFnUk72zyO2EadwAZR
18uRqyRon+ukPpJD5ykqH71Z9+fIWsJmtspjqqwIrwDGrrmpYxIwFqEovo8e5KdDLNFgxfwtsPNz
Gae7Khud76JJDrLF8k3zDmRu5IUKtO3eaWlZB45CvXNwWDyR+aLPJdP0jWystRj1fqHC3fjxAn0w
cUnMaOu+dbFqTy1jRd/zzkJXu7kam8uQ2Mu99nSyA2eIBIzcdpGe+dBjl8a+3JWXuMmYrqaIqUNr
Ss50bb0BR1FblQn/6N/GFD8+FPSEx+zDmPT1pczS+lK0ygtljbr6t58i5O+63pnXNrXK7CzjveyT
j+CxXLo0Jjy6Fo+pjNyNHQz4qRpVh7nR3GIigbHOkn4dGa7PeTdBbpn6dp1FXn/o/e6j7y/ZOXZv
r3mNcuMQdT03mfHiahGE6ABl2CffLdg9XJHzK+OggR4VlMng4JZ2GQfriHETJWtNUDfD5Jovxy5x
4X/gB7Dz8aiSObuXT6OXYSFyy3ItK41BIpjydVtaYTdixyS8QUksHLSkmtBMxWG8BwQDSSUy8vXv
co5/5839ni/ngr37OTDokmcES28L33IEscXfIxF0EuWqBvG190RHiGfpxGXozaMSffDAy7XVaFPH
zAEzsEK3CT1n7rjFmfwvJaEUSinM7Pmschwt6evQSQrcIhdHlSljj32lKNbSK7LVWNt/j0LZeSLW
Vevnm7ju9h4IteNMCY9jIPee+zzoyH5o62Rn+PArSxCEt8wlRE9K9qKO3vLSHi9d0IAE0vZdHS3x
5R8fZFF2+zzWz7HVMNdyqJMGHHDm7HtgV3RXh7VpPWo/iP7Ny+jAPv35ZZS2xbzL8aXNS/kTWWJM
CEQsoo/3/eh/rYfYetNtOqwzO5UrQjceCgcgtOUjnBQ8P35ub5Dx7Ufcji52kLw6aCe3H5m/dne+
s2zxLBBgcQriL4jdTzy4hHG0/2zOnXHIgnaFvyS+n7LU2/DaAz/wvC+51XZHzMHJgyCGiOUi+ZS3
OZ6iaSleLTURWQfFxNWW+Gvsn9HVt8hHT3NzwhJ63wtyek7XHOBg4AVAi3mVDvPzv3672X/Gt3KI
SUpAAXvrtgfxj2+30tZRleAL2GsRbaayGEIv6nb1WPHlpmKmlHTTNY6j/jSYWFmTYZvyHtiNtlYH
5OFrBGMAMFEf+nPe7n8E2FK3Bx4YuwEEqDRef3XrIr6TIYnr+aWY1HUC4rGJMryMRlS8GWk6PBmj
c8LD89dfG3/vn98EfHGgvqSHXRhG7k9f3EyKtRwWbO9enh+wlyKfbsfKVp+SuiMCGVcNjxLfCKZX
ztZuumlVG8r4LBuLu4vsNyOXeu+kLoQjybCV+SkkrFmbL23gggBoC6Ru3larbqkwrzCxvYttP//d
jzI3ufrC7q+zhjhgiKz/MnBEeuZcfvD6qN3KHeaf6Ugq17ouVVdu4tj036IadJ/DNK4EA2b26ZsS
g3qhutG7nATM3vG1eMwxgq/wImHEHGcPi7rxAdXHeyIqka10qpywpedYQ4K01g1zk/2cewcPqAWx
tJNI7lspFuBRlnzi0jtiLdfrEfLBuQ685Eozy4EQkaVs0yk6dU35Yei84dvAsCty+k+Vnmc87lhB
hfvYD/gYMuL+K8vtnacaLX9XF1N5lDTUIJcIkhYNdj5fD97HZqrurHZxv3G07lE/o5PnTQRqVRSt
ei3j5zRy8lBbrnclZkfiwij2hC4V9wQaZLLl3m5hXBFRGbfdUndvxN4wjncHnl3yu2PQn0VKysUZ
uI7Gtv5Y+l6wCjAp4MVyjmniFvvebued22PFHFLh46zq7TCnzEiiynr763eh/eeTyPV9y/XtQJim
z7aKP74JGfAowyaTuw8QTPcm1mUbafPiDx/yQdwrH8yKE7deiJgogCtlFZJfFu+x0NPxy7EP29vM
UZnic+Gi8zrM7nYAMx+kObtMeud5swTEO0RHUkDfXPVLD9O374p1MaNBdq0M7SpAv4+SN4xtmDZQ
R9dOsVzMnt+Zy9Hdw8H5Nw/fLV7/0wGMm4LU2221A6uqrZ++bMNtjEULP9kvfnWnslnciVnFay83
1DV29akoRbEv4/K5EgE2+cHUz3Q0d8YI7XRuO33fOWQsB18w/XHjixHl3k2stLHJkFmuB9zfcTHg
HLwZIZfp3SL9t7INEoBxmr7wENWbgJlY1nZXz06OonL3yNHZNp8i5tN+425yUbjbxt11zL82C+Os
f/MSWN6fv/UQCRw38Mh7oD7+jIr1B7MmEdwk+0HUw92cxxLap828THz0/L5/WGIvOTax+uI7eDcc
VX8YVbRp/XjaQpVFkCuC+i3P7vrBesrnDBdzIexnsMbOqilzdF81ndymHT4E6i3CpnA/jMPnZjJh
VzYzOTfDMV/t1N/gSOFJ61LyKnN119sR9n3G2EmVv5YM3u4W1X4wYGGsVZSlx85o9VPgH6OorJ81
itCmKaZ6D6r1Pq/N8a5lhHye4vmTNLsBm2mx7eoZd7jrvXZz6t71wnHuOC8/5o4yN56weJsCZn/E
P2SfYQ1cRaNdWsOCeMhoXDSpovUSO24I27C+6xjVbPpZXH54SzizD11Oyz+Yk8Qe0iyPtWs9Sl1X
J920j7bdy/OEIeqxoBkEXYbjGL/kjlnryahqMid9qWC1uaQpFrnTS3DqzYZRwWgqjjz54Fo62xke
iO+kj51wNDCkElOMawcHul/Ls3A7A9MS9pcJa9kW/eOrPwdmSJoadJBsyvWo8+g+L6w7FId8lw55
G9YSJ3FXxm2oaN9D0yqazSR9zHeWkW0VZKl7U+k9llPse4q+PFoQu10rzlZLMqYnPN3dyjMQzd1E
QtxpLLFz+oyj4JXiivovR9EzEoLP3WfXqlG+lhkr1zK8scqx2y0JJhSSkdR+moBjXUJSGFL6hnZJ
vje5uMe3ebGwbN2NBeKoQ8JUYsxZNbRd922ug5DFnnY4zQguarYyRuslXkAft8WszGdy5tVDnkxq
PXp8ZhJ51OqLfMUptrJ9+j4cpt650DMDnjoyXv76QLX+CTUMWhhrECzpWI4XOD+VyIllIAwNvgGd
EMH6FiK8y30Ajzi6b0At5+tAE/1Y1iloIavLw9p3yuOYWJ+G0o+hJyDcGSlciSoIpvvOEMlBB1xr
RRI8uwHEvhZkAXzj0drbtvehLwFi1XNxcSu3u+tnA+teM3QrO8n7axAZ68CVFQ3e/ZQA37mN+x4o
SMlWwM0PVYnrN2I4L02R7uTQQ+PtBz4vRk6Z/DLnFrKzi1dhfhjcUcPAMd2L6xSMzSvLYjJcvTM2
R6mW1UUnSY27n/ejYu3VVeTw2W1PddsENPBqtohuF3P/oRiFfz9mKrRJm91yetsiORaG7r74c3dQ
Ae5by7gX4jPyxbA3qhv+HbIwRcTVp8LlJhnHPfAQ/CcexGMO5HAc+Fti4QF+LKJlb3vxfV+mWG5o
wRjNzQe4F+A/bzl41z/ZHrJeHtXLvkCxASw4Bq/EaC/Z3ECncB7KBc8Vhbd9TNyAOGAPbJr4PNjE
OLBDhxj2amlK+y4rKc0xJp3xYa4to6bYIOjV5jhjRqJJJ6+MwQGn8mZquzkhMFfjd3GfU5I3KF8S
Hhlc33WaVcs+kFlzVfhBFrAVoRMTxsMlCbur+BJkGAOCVKysNhIn4ZNV/PGO/Tty/R6vxG9bE75U
/wL1/q847n+AvW+e/vv5v4hA/dflafv8fw3x3ZHce/+a5QMjSRefdfd7ANCP5Rg/Pu9XkA+7LLgJ
JBBIdla49g2Z+yupMPiFsknY7Iny/kYx/AfIx/nFoXe5gQ19YfqU+L8H+QQO1oMARYPtfrDf/xOQ
j+v/uU8CViEC/IFW4LKy86dyRsXa77l9ir3ZLCFG/Otczcw0xC52l4+m1LAYXCLt7h4213pM6zM5
KJibDp7rEZiYlx0oXq5e1J9G3NRO4B1k7Dx1DCDU1F8xYYeFRY6nZc6+ELXPxEPGRAtqyl0MB9uX
zZnB0d5S/dMUFI/u4h9asN6rgYlvTLptMJbXYuhfkKjwJ9b9PmbI0nmwYrxuNzBZDsobJdHekuUP
67wJfUpk7dWbrkE+mLOtH/frlpQCp/2WaAuxIBuHumB2ZJ2X3Dr4bUekNDo4MXEGiA6lUYeBCyTF
ri7cABs3S1+SoKQIr7cysdZcU3sUp2Ou+5M71aEJs95V+f3Yz8cZGEBZG0StjCeKIhBcQ7RLhbxT
ptr7efGE23K/SH2WKTZY4ARMYTdOirmkFFvLxhlGaKqG0FISt0lL4NyZuEp1kxq9zUJ1s9TOoek4
sYJqk0cu0yBvQ6O66zJxjJosjB149egcQ53tBKi/PM/DZUrWTj8fYEuEsxMfDT955/u3huNy9jjA
MVBufSPeRxMYRwENmEyF1xH6Q26LKxPJzNk7Q7af4HLcElaYXk8FBL0sblaGXh7Zv7zvKkWbUSB7
GZuUasMrSexPZFezGdWsDSvXvKZFTBa3/qILcbHs4uTNIG5VuQfj83lcrKO07Z2DGxz9BokI2IlV
YRhUWx3hy2Uq5kLpa3MSiQLekbIfLMMLa0r8Nst3XrVcikjuUsi+tbQ3g0X/bSUnIfS28kaCLyaQ
HmKtDhjaMrpaxI0dKz/pngskUc9zH5zGrr6o0tj61Xys4FA4br0tgM+6Aje3zSFusEfE5Q9SDF/I
+suQAPvO9PDPt9O5Szq8KdwgQflo2njdreDgEAkaB4laj/cnSvVWTPZt6nQ0Mn1Buz4bCHOY6EtG
D7y2Rf0tDdp9nNTXQLX3w9yeba1p6cSuV/PVwu0kOtDVMtn1Erfl7TERC5Tn0vy0WGR6WxDgRzzI
+/RmgGmL8TWamZT2fk92qnpoopjbvfK0wH1q2At+eZ3fm/zr1yWI0Y3X16Hypx0e/m3QiseAmKSE
fI/+eSRlgpLP3oEbrimSVyQXzNVy2ja+S5FhHIZx+t45wbn3g3Wdli9+t+yXCA9ukJpfmEaR0Z2u
VjUDaVB4O+NjUWWnDguH7GAVD7DvxHhsY7HHIc5rEvD9sXH3IXEEGVCCZDhHLuTMzt91Wh/iwTp6
9eCA3PNzqQjD4p2dfeMZMsQ2z5rvgsyvNathLWJmcj5KiJe4fIP6cz3G78SIrmoZzqaS+zF1eswU
S3egoZHNOphn+oIgGnYldB8ixFN0BdE0o4mLcT84PAxkkrd2qSyihdmWt+9zxpYKt8uwPvDO8AJ5
oDfdZQwdm6zfGRBRdDLvUs6k8WkZu2s9WnjanHPkS2aUvKDMxSYgkLTZTP+jvXLszdh3MGX0TkLC
cPL86I3pltTLkYTMJz1Up9GstnCwk5VlG496Cr6OJV5jw9r0ecaoz53wRlJP9I8NiS3SEUa56RN+
eRQRQ3KGJisRJKc5W64CbR0vX/QyF27olPIuwB9uY2VNvNuWHw4CGGRQaEKfuDlrOjapbu4cPZE8
0NfIvkk1ES9tDELN77euNRLPkW8BgUBX5KdhqnEjzRxZU3uOyepFXvGAarkxKLxTmyHFQ2/LbTal
WyYinkuQk8dsaaCRzWymqBay8u4ZuZVztAjLEj0vcV9nKN5Gpbdj7G3qqjjUEGDapDwabvAFuO+5
7QJS9PMxTsmeGsQ8yBQslrlFqmOQUV7ZI8TnD9eiJWDZcualExDT/N53U0jo8uAudphEKXMiij/m
SV4TXxuf2VqPHli0WwsSud0aoEiXDx28CM6JQ8LZNZrZwdPj1qnyXazaw+RJ0qLp2wxDO+DycUf/
PBjTAQvjlf0mTyqI76oovjX727rQXDDdVuQNtWnMRTITXSlOsxuc0sUmLIzhgW0eMOcZH04b1iud
fc5Jh7MD5XtDHmo3FvnRKikDkVfJIm6cPn40jQZHOoA9UN2dodhABAolsUNzsDn/8Btb8yH2+Vb3
5s72p3WN1KAwkxgAvEi4bxhsbFSJOYQ/I8nFc9wnoXJxUpbWLkn1AZ1n2zF37bMJSGhK3ny6JHXA
mEdusDSECj5VCx7c8DVp5Gw7CbmtMICKSu5UXuIYaPZ2k93iItveHZ4qlIKFTHJqJrtF59cZskRn
9scebrCcOQ8cIHZDo0BfeYawWMelX62IwadBWHGlKu/rYMwtEyllI6zMZkAYfDa3XWd+ISYJKkNb
/rs2ZANIzblrvT5lgRTJXh+Kd+34J9z79rEfsovbLtyoghRYaHUQP8fYwlpj4Pa8CCef35SK2eH1
n1fU/y8uT+Kb/Vel9Orbu6Y96P9cSt8+79dS2vvFoT2nU2VdIJW0oDr/tZT22RjnYmoSDr9BugFT
kV+ZmCz6tAPHMgFm/n3Fxe+2XwDSNNl0IkxiCZ75H0G/GS78SRkUmCCYzbBz0gt856dSWsZ+AiSk
z/ZWmiPDDVNg7ZcmkoTPwXbsswjYQ5u7ybkB4Hkq+4g6SuEV7NdClpspyc/5kK2NJtvVQbsrRL1m
0dimwjmb5GgPzfLkZODAJx+3pHi0R7xNVSXrtSAjn7X1wfOdr9j798vAbE8WwtnXGfvbjNofqCDx
1UZl1u2ywGMBhYGBmLa8BFJRBM+iJ3oNiqpbz04NDNkds4Nbd98nZ/rItJJ6ofVeak0c1ltag6QY
CeUgr1jn1JdfzAgcp1l9EW38IuDMoVG8xqL4WETjuchvN31wqSYe0KW0CDxpe+8L786uZmap8bPT
2aRwk3VhLxdYhu/QHgY67+qh6hl5Dm40r6oYXiBAX9SC1P5ap+Kd5/4ii/wlAnOOBYXJOS0B6zic
78Soi9UcQxDt6ghHidsUKxTAZsUapxE/9cwuBXO59PjB81E9t5b9grsFuQg3iZLiw9BaB5FNj9JU
ByuKPzEKeaxHgExOYN6P7GcrXHXsoDGn5Xi1yn4fld5TP4x7t7CuSjk3SDcxdU371KA6WKfaMa+t
7M/kVveqZUFJ0FTnuGt33cSrrwsdCjjscGD68FbpZL4d8SIDAipUVa4Ig1mbiGE7MQTvnGrphQn9
fm2rx3YY351uasJlEIcbD0a3Lo6bJswDRvpeNH9rbXEX5SmtinyZMDqA9FbpzRS+NUtonq3Rv3lN
+egy8j/HCrBLFpUGiYQe00jcmkAcQRCyg8JkEZU91J8N21rideQCqPTMEZx7h0MBkkhOmeVCyBqN
rDkPAU4RlfvLgyGGPETeTANSROyzSIm1rANHw2UlEn2P6oE3z66fm9l8i3P/vsxVSE4eV7i56eZu
FxXGFiQYc7l80+nlzhAuDYN1stjYZNbNbgb97lC3lnxlcW7udA1rioA7oyJoHfau8uGmyTaEsQtZ
xt7xdYBOYR8FOkjNd9Ceqi1N1naJl6vvR7vGXADQ6X2+0CW6/R7/KBd6uV/67kXwZ6TaO0fOECbz
yDrCSD3ZXv9ccnt5XnZXdZp21IPLmZ9vORdciet2MbczhNzhtgcwwIQob/UvenDsw3wQVFVsqTGq
IGwUUBcbEH9BBkgCPUTv8UFxm+wVARMQDiI/Vzo7GGl+wrC5K5hMu7Lc2zxuTAL0g7THrV13F7I2
z7dvmZE39DpT6MXpue4AoDjcnV59rI1pZ1CHmFV2sMb8MBGei7Nho0t+PmcnhhFHvyjggSz73jNW
uILZqOKx22zYJG1B0KDa0KM+dd0UWuwdYEB5Fgw9NaxUMHCf68Sk/R+hi5lHcn/bOp33RdUSvk6I
defbys9f8OJiWVLXpTbYCjOeGju9m24ZR1JEgfR3McgnxUIUVxXHaeKhgcKTRvMOXN5t9VkYAHLP
dAoSt/02zuOLMqKwiut9c6N5wMsbwOzc1rWBFf2YtyX+if6hXjqiLapKkq8dlodgcE+MobZN6R/z
fjgyHg5ZbBmmsz5VAV9+YZxxaXlksHDRLxWAECu6gmP81LYWjaHmPSEYHrhrCIGXkgLIDJbNMICv
tFW/J9NGKCpYu7QHVe6EcuK9oXwMFq2HDw8bffesCAE99FHaEBa6pQsahY+qb/u8XrmRBdnnti0C
Ki/NC4XduvJrStg0NZe72A/G0CKX92ZVan5v2iAJ/7cI4fLHBfCXRcj6vRv/2QbHH5/2aw0S/IIk
57NcBOVOEn/+g5xHUcL/Yy7PRP4PW2u9X1yHlfGs5xKma7Lg8R9yHotHbtlHU/gcjIwTvf9Ezrv9
9X8YTkrXNF1JKURqRMAPv6l9v1tay8QxLfq+nHFfjeGsb0vyhMM9VzSKJE7Nr++M3AQxiNe4GeX4
AYsoQIAhKFOuugEKHImpyK8kiDH7vYhswAiSDQbR6JCTjzJFcpLb6Rahtg+i6ap9WXvO+ywC4wHY
HeyR5GZDTT3W3on5AeDZd6tuPrR1TwaDBzvu8rfKgrFaGOVWI4NB7Ij9T3M8v0NitI9G5F0CbXB7
B6xz1GQm0MKt4S0oAvU0xORLUBTFN9dKsoJVdawuKFsGnpSWa4VL/lyW5Kj8mQHDwBj2MfVBQSNr
kFSGjWLG9cGIZHRyXfyyma627egk/19C7Sldf16/Y/3l2p7L+5fqt93uvy2vY1rzW/ku7V8sng0L
lCHS5u0J+a1855cQwG8P1c1MwLpT3rb/KN9tpuw8Vn9fUve7R8f5JQhswWN4E9Ht2xT6P1he51q3
6drfRhy3f6/rSIe/GcuERHCnxZD0EL9/dpooL625awxuLIPwmGpu9+c4Au2KP7Z1ka5jWbEFWLtU
pBER06Jh2dQcFPCClJL2o2pGkFdFA8WHcDE+Olh7Tn+xFflXI7LG7zK3QxuhzvCXdQlcUjBWXbly
uVYyfags3O7oH5uiwCYYVNvezLcDlr0EDbNhkcQoxabqW1ZYNWFbqHeHkqrOik8R9+gyRYdpzCCu
ynDJArap8nyruT0B0iIrFn3OAa0mhXfph+WkHOIprXNmArlnn9c18a2DWwALaBrU9PbYlctnVm6f
eYD3hbB25A4fBtOF1ZecMmvcZuzRtEt/F5T4UJoK34ramn75wOB43at2X9f6fcKfvugIeJl1WJI2
jHjiTI+qWaR3CLNHGBsbDIF7E1prXE4AJpq1FuMms33i35C7EASsxL3iwsSEy6CsQfxdnANHH3mG
5SkamS/3M0m05h6gM0a3+sB/+XvUwV4AvWQiJAu/XQDWWKM8AZNa52zikHAVyuRGQ3XJSvqbGSGE
bE4oaJFKBPa6g+ns+ddpWf6HvTNZbhzJtu2/vDnS4OgcGLzBZQsSpCQq1EVMYIoOjr5vv/4uRFbc
7KrKLOc5KqvMVAQlkXA/Z++9tp/WsMw51+cmuUR57ff0/zj8Ynh6+MoaTq00dkY7H8s5fWY/cJSm
/qXkMmRXJDKT9jTYy36UMujZciYTs1JWvuj2fAWBt2tD7bUtvEOCUsHDOEANPK6R+mhBPC+nfaEb
58Z2/MTx9jjKUNvXVr/Yx/B5tGF0eCQfIHTvLcnyaUgOCQLoFLIcnuVpMK012uObqvGJTgX43rBe
0MVWgzPjIpUWQMd5k4UurSpzSlluSKFu9wDL+FQP1tmDqy/J1IXSuwt1mI+zuV8H1I79Zwz10zK9
k7ItGlkcOI39wSIIznI8x/omaKTL9nMV8s60WJazoYfPH7bqaGJwgs+LugHpb81Bz3mQh95hsGiC
4ZcKrWrnahoXdOQdl3f4qlyM6myzccujwo/d7qom/W1NDkw4VKVaDvOKirGmU5yaN72d901cHZXq
ggnQ3xQxQZctlpSJnad9jHmzdBlKQA1XsWqxa1hvciS0w9ZpcfKzmHJnsyTYwxt14ie3r7lSjrgC
ew+s+SCe407uK14sWbFjnpdgS7WzCul7gbGmuPICb7nIvKo2fZFhzhDHyEHELhkj0G/Qq5G1zIMK
q8s8ZV+mrLgfCDa1kfGxw5wdcqd1W7yZ+CzmztxZPcepyJ5waZJ21+wI9r0ZI1AV3i2NjUNIHYVe
2iQksp2TTYEEDxeWYJ4kYaJZO+s2WK5m8jMao8xq/N6xM+OnSGfmcCrWWJeDd0bVgWlUbw4fB0rb
9y431Zkxp9Ctz4pnDR+vizNOx6Ylf07mgsygLo9CM4+RYK6jQwfj55EJ9GBZ6UUp6RfKCPKaigRA
zwWjMSjeM8n3E0HRvYuaMvI1Kd1WlJ6fioj7w6L2rOd3bBNYrikC9vrZgDKFzX7PhtZvUR1xDJzH
OvczKkDiasAHbKwfyMPQaXcd7rrUMM+NHu/1VB7KVgU19oZtLpujo9XJRsbxy6ofFeTBppJdYwzZ
m+/dnosX4Ft4Bti/8F2lvFtawS5VZ4dqRAfqLw+N1h7i5s6K4PtgGVxXtIVWgyUAZlzmrCshU07E
JTLeowibjAwx0QUjy9+6qgIZjbLnlPTuwjdyw6skV6hH9QqmuLntcJCFEURp/KTpbmBG9VNLBcrU
awQ5jaCBYp5q5bHo6fTphwAs54G84nmiU3rJPZ/o8inkd2Az6ShebVu2uzDJHxqre4/RX5A66D7w
WKpDp3Gqi67NLyhGOxMlIjbIRFCKvDTZEXbIbjKpnKZ5jSqlBsp/e3FCPNUCo2VZAkvOpxOmA6CI
dGJqCDApf2XhaqeMl4a16d3AUSEWJIwOOclszc+gzC/9RJRrjECnZL5Bw/Gm6p2PqbOSOXp/4pSY
Eo5PmH9Bxftx5B0DZfOEH2Jnq+jJ4LEZi9Gv2Mt3ixVAUgUbwFwoIs5DOKxomajivp0OzLh8dvjv
bcpajMHimjhjFrLuprhiC9Sn55pneqKGvd0v2xAWNHs5zgYPf4Z+lF580jsVhEtxlhEzl85SXEnI
8sZJonNlUh08NsfKi0Hr5HcplStVzLKbqu6qo8GJnslKGVcLqboeln/ukT/MEXgn/9sm2H/P4u/v
01+vn+uX/RzCqHg0WXE6hmULIYXLTe7nItj9RdcdtHvJNVOyIP55jWQCY8vL/dIUjGKsZ38/gTEc
sr6zLAlZWbfk37lGOs665f39NdLjtophyJaGa+k4Av90jZybKZ2TJap97jAgGJqKgFpyl8bpCS3x
kMM1CFo5meqANAbLDa5i7Y63QhApgZdE/UH36GYkiWfXX4zeHxtwiPD7L6UHvrJL49fa0z8Jk56j
hUIDhw8o4j2uPndTjc2jEsNtSOj3KErx0mfpF8xNvkwRaEt5m3nE2WbzqCt1nvPlLqyQ59vwHIJJ
0bOW2Dkf9THTL1aXnNf2QbGMrwDTjjBXfJmw4ui9V/zjpyiSJ9AXJ4K4bDt0TFhcDZPmRNruMGJr
Hvo8KBU6zUhKKF6dV+2DXLQdz+LrmGU+z2G/5NojYvbY7XhxRPgMiWJFg79HfKRcuwSZabMbWfeb
4LOZ62g2yNSzkWWszcSJQNZavawfnSb7OFoTj6h2JLcquOd06lSN9cVW5sfcMh4czGgSIzTVItPT
PKZXiFMPBbTGbaTogwqrzxlJxi29DAFn9LlzwOW5k/5BdcYhnmNrw38Ch3I8RKZ5EB6VeyHm32WA
mD2CGJlPXSwJAM1i2o8prbtJ2VqbygxPJcg8LdM+CgqiF6uEjhudG0KjVhPR8sdZT+6QNhHCcSu7
8n3q8tdERlS5jVxHpN914mBo6lxQMbxJrCreKl07hmulvEhs4AFwxax6whBGJj0fgAAtUuPcdidt
W2XJacIQArn9MXStF8+JoMBhtvXsW5NAY1Ql4S/NpSUS+sCrgyei1D0g5mWgHO+jm5U3ArlvNlfI
PFJXAWysJjhCRRE8UH4Uuq4eYeE+gtR5Ah363Jrpq8y4L+Jdot/HDqpafjVQLPMc9oGl9pqXXI1+
AlRUFs+ikce+dp4lsacN7wk4HmzJ0FXbob3YoXbnUF4TzuknNy/fSWyBKRWMC/jfMdtjvRTvlV0c
Gq/a0z5zmXVwDXoCvb6anqxJfbHb5RGoyyWK8EC7NI0m3bXy6leLB/nqIEjT8qVcxOPQQgzntg+P
xTu6k3eVrvviTUtQuvG5o5obTNYL+7WDcCbyj8lFJxo0JSPkh+TYN+a7i4S5hMIfpODHNNFqo2Mv
sfINxMn7ZSJW4oyGb7KxXeA3RxlFOBU/htE6tGnzICIYzI1eUUgyX9yMIpO8PC299k7Xz9nUzVc5
0ZRteYDYoiwgPfUxme0POs2QzozZPhIywKp6F2nGqXdntiW8+NzdM1LcyDUdMm+5yi4/d/wv0fjP
HYlXQ6j7rsXWoEj2yna8wrx8Uobnww69ouVUG4+EL3hehkOgbGn1HVMb9+bqYU6KG0Wpb85KJ16G
6mB3HIc8HWHAcuNgJrildXnf18lDrC0kigp+5ea2HBDMpX1lV3VfpcuFJMnZTGr7lYHoZqRtDeiH
Z+EmwWV2Z3fhclUDlpVhMFTsZ/CV2o5vH9mcMGUUREjVHv2QDo+i2LYwSIT3Gr0lw/rWzWzC98tR
DUVgaAP2EN7lXp7dsgFPVd8EU+seOxwqC9mLNqx2A79YukHajZ7Hh06xiQL6uC+4tUPl3KGBHBq2
2ZhlWBXLYBbjVUZOsslG70JsiOcO1+ys2c3YryK8z+GUHaktgNRLbsEizmKJlzjsH2XOwx371ID/
pLKp6gUTFC/xzsX2la8cYoaeZXaPs9f5pGBRUmyHEBvxepWTVdW2Ah/AYNlcVxjLmmzv8NnP7ZFl
Mf70FXdEIvE+R0QkVzBvTCKxk2F+TXgiF3zHkodYPXTHkYzoDLiwxd1i5MJXEjLh2ievO2dVGR9E
VB6K0PVxgF8a19prLW0GS3RhwHto2d55pnaCweR7U/I26st5hKGa4ElR3uQ31rzn86fQdeK3oSI7
5VT3FpM8/Qu+yfsVrCj2BXmmSuYgaVWXa1Pp0lnBUjSnWmrMJoCy2HWEMtpShIQUycSAImZRvmnp
czAx6laLg2+39HPa3kURw5lMdo6gvQLP4uQOl162J7xdxwodYeD2W7rRe5obPl13Z5lMQZWFe+oh
wCsToO2zc++0J0bhvW4tZ8upX2lGO1XYWozJ/dLwRlr7cFlYHS0OzTV5EOEZscFXGNygi6754bfr
vPpWJeaHIawPMHV3CX0zJMj2oS4vzIKAMutdb5vHwiBFqFPptjqlaJNLSxfG8uKDkt8a6XJIRlQ+
pCqTSbWhkZYVjd/YGnPgxKoi4prKm586imnRma4F3Nv4LBhOqaXHCwICbK4OJt+zp/R9nlhbxVs6
4X4M0/YoV/wO0zhEqJ2INDrT5dbUWH2whSKFgs/C2q0xbNl6W2GjswzjxZPmnV2O28rlTCNlBe4L
/qi6eBgceWgGHr60tLIuXdLua2ydK6VO8yqfRNAdvsTjsO6pxmWP63o/G+3Jov+1ZXXR1mg1TX5n
FBbcR/eOve3OzQQsO5pk19bjnHcU9rOM1YTNuslq5WkeR/yM/Qcyb3sLzamhjNVVDNwATF2JGTyn
6MEEtwDjfnT7x7lnZ11HhLIicz+A8e2t4Wwl/YVF2R6zzsGDoy8K6AZ6sm/swdfFuB3DaWfUIWZE
xCPIVJmY+aEV+76ofSNxWKgZh8ygCcLMz+yVHtoGtAVuprniY4FVvmvFmTZHzIjmqRy080h3crtC
Yfp8r5vFQYFc16IhsGd2Lqwnlmo4z2Hjmzp7pTG7l7jgLJAVg5XfGgFASJt8MeRVsqm9/DSONeAh
ses5myzOmnaMr+uiESgjkQTx0DUudc6IV01rBW2CJZfVWoJvM+NBbYHAFf3Me3I+OZV6NuOFGiP5
bVbpPyPLr37u9Y7/n33g/5O95+/Fl29/mVms9et+ziweM8sa2IQ8S2Xq76wr3qoNmZ5jWz/0H5u1
+G9Di4Geo0uHg+OHefy3ocVe61wN10U7ckx0pb9lXRF/3X3busXLQ5zCWW7o4k9DC2nQCKdBNvuV
o0X2Pi1y8tUj6xMPrC70byziN0o5WbBOSDI8SdJmPoS6cWctiqmEJQQIz6BAcu4WPSAAjcTs7kzK
QnrkZGXZyMesXmBU0DjONdMK+tS5YNo5LontF+7A4xBeYxLySEyoWhgoMm9vKtbwUKfdJ8OhXCOW
EVx8cidgTKNvNCvtbSp8plLSOtUPj6Hi8IdN1w3YEbLk29iKN8WCDTNctMshAR3NyDpTq/UR87m2
1Y3Q20rZvOB7c1c4OX719ODk7vdIix5pgtLukTGckP7X4ZwAUNlOMv/cISFvhAgdf4lcX5kObtiC
QrS23KdoTeMqOrmr/FSuQlSySlLo35SZtRZ7YeQq54dyRSWK8Y36QwPMGcKWRURl01p6kKc0nHJY
4NJZgFbHaLs3r6ULfjOPxqFcAWbI1k6ygkS7ebXA8Ow0su+ZpS2XsO77z4WuIhvyXH0emu7rCAQI
EcI9VzVFSZb5NBfToUii79F6obcq9rGN+aoMGCS63WMUmXil9HOHrqEO/4jKP0Rll/D1f344bNV7
p97zvz4b1i/7+Wxwf1mVZEvYtiFNLkZ/fDpgaOOh7vx5o8ETYH2U6Ibg4ywc63fCmM2yg4ubq/NE
gfAk/tbDAdX4TxsNRGXLQ9v2HCHZkvzYePxOVJ49NS5mL0efVB+0u6zVcDNlb6ndFQdDRe6znSSP
HuDyTY/PC2f6sjxYKez8aaYNOh6T09hFl95tH0xvue8wvisdzH+zatAqfTFVpW0lpaBuR3y3L9/V
rMFswtTlCHYikpzbonxSYAcnU3AKlbw5enQiXrdzuJONqg30uVrR7Kd5tf0UzlFf7A9wKNetbfw8
TAz2pEXY6Z25pF1cM772on+ZuLxkTgS5X7VPlPLdnN5ztjVHPEzn5iVR4smbp2OlrHtU/a1Bx+1g
WE9USVEWPe7We41OaQ18kb3OkrjlBYrFCXonerHT5SmZ5d2wyBckm6veshF16i8WMKHYmPgrbQwu
KnmgHnA3aOFDlSSk5MWlLgtfj4BiU+0uK+2etdAerNmzXSX7DBO0HnsPeEHOcxxelaZdM0ejlxc5
oui7k0GXTqJlH5cm+hLlOVv+ar+mO+JK3GrGlBJfimFVj2OfX8j8QfY1QBJhlnILgpNxhb9k4idl
3vM378DZH50pPUtyvUqUB2EMe0p9SGeOR90DvxsR7xlNI0DSsja5aT9MongJy/w79OYnVRoDOH7t
cQJJR1QhJywxPDRCnM26umS2dZ/lXKsr6Zv44pQTn5J0foV5ETQZv0IF4HBKoluekP8z0vplNuu1
KPKlGcQLd7YH8hgfi2R5wzADiJU+Bpz2G/jujx4CVjenj0wVj67Soc6NvN+WRtgXlTBBVDP5g7Hu
IMPY7jcGWXAgjgEARS4t77WwzmmZXMrnouw0oMJG+L0U+K6V5tz3SD1Hki/XQchd73HGoIhEe/Sc
q4i8xzIBWL1MxYM1ymcrF/oRiQg6fjKZW6OZboSQ/ErLn6t8eZiSeUeY6YElSHycBvukYA8aTJHD
epsNBzPdzXCWqQxoZtxzHsrRIj8xWfhmY9CXK4Fu6/TvbJOiCL9qGpbspiX8LKg7inq2LoQ/7rUW
iS2iO1gtA1igZNFPUgP+XVRTQdx3BgpVVng9KbjiJZarYjaT8d0y5t6zxtl1/NYMTvCFk7xAaoEZ
hWF1DX/RSc6Jb65HP4Gyu4S7wLww6Qw6t3suCfZU3sb12lBarfI4XHVHnIXjatZeiUp8SSaYUWvD
Ye+l7MuS+K7u0ktaK6L7ZpNvI8KqVy+zPzOzrSuQfFCfREdiY//PmfTjTHK4v/3nM+l/KE2N1Hsx
//VUWr/wX6eSq3MqCZsrpvkXv4b4xbRhqrAxt3WM8X+8s9r8Q+KJ+K3+ZeVocQuo////TOcXcz2w
MCjZ3nrI/Q23huGxsP/Dmt0FJeQiQ3NvllK6q0/8926N2a3aDAKh9NtGPjXz9Oqk3UPD1qJP851r
8JFedEEKcAR8n59ag3J22bhXPY2eZ8ZIurdx0ppvZHAeYMZ65xgj5wLJYte5dJ+EXh1gobqINUCy
DEGDgOjozybVeDriomcPO5E64DvgvcIrotknFHnQaPaus1cTYLMjprDnecoEyF+UJEd63XgWQONA
Ch70/KVCUO0XKmh713da/cM0dfslJBEdKffjMGsFwQbQPO1ov0FN3YzUTBgMkhEdvk3ag5iHJMca
KrXY9mkvKSYnYFZBFw3XFqwJBs6Djq+B53PWMCfbw7fOzj+imo6bds6WfapXRAjz/N7Lwm/eYH4o
0umjMO0r2BTqq9ooKErtOyYWiIYE/IqO7saZQ4JleFjvYsASPAXvbeZ7PMF+vuSHCvgGpTAHVBa/
dfrTJLJySwz/WnQLZah9/xZRfheb1SZusuQNFoQXSJnOe3eZ0iOQCECAdvLJwjfKVTXUAeFqnxyR
JjtBaXhes4aLNnZMcZHmfE5p1eL1QL0giUIB8sps3UC+Ai9DC01niH1qfHVS1tsw+LhSj/oz/DHi
Twjz1gAfzXMCTiBieZDkL3E2fZF09sgQbnGKXKCDdyzYAlZW/znTpQHFvQe1AXDxnWaElcrLGk0T
zrd5TG5qjpYXj8g5oGz7JlvjnnOTaLdlc1YKSTfrGt3C4VtWcJpW4MTSf4qGJXvT9HjaZIn2VZXT
AhFec481wmKhQXAuDNneiQHxWYbTZtTcameLVl3GEKBCQfofzNRaqOc+lkrfeXZ4GNPhOLI8C3PB
H1rhfU62fHj3nYeHpqfBKXL4Ec1bquxhptE307JVZocvXLgUGXeKkeyt0h/0TL0UefitTbxzO4Qn
0gDnyMkDNSJA1aTn4zYBcVpv2UL7cWfciKwfeUXbGGhlq7FempxabrLIO2X2uKmKYpdAdXDUSBHF
vQKvOaIxD5iktTja6R3jGmkz+gFPLe22C0Qpmbu73lprTr8blNDRz72RSb+NrOiSsemIOcQkYKVB
59CccoAS+uiXKNHYCG8mLiO0of3IlcvEDZ+C94876+Ko6UD7lB86zTZ2XvoBZQMWRUKXitZSQyX4
koL0lPqqhZpvQgLvECSGDFL9uBwbKhuyErxpTGOqY260ocfWaxHkyn1Op40LeRW/0A6GEu1axRbV
+7javx3vy+zxJvS0gwJK3dInoACa1k2yXc0pU0QmIwyMknc1f2MDJH8R1eafU+7XU4456b+cckX7
bxyJxMD/74STHksUojY4qB3BMuV32XwOP2o3TZdP9K+bF9Tnn1sZ+xdGLoN/56D0rgn837Yy1i+u
7lgcly5iM9K08XfOOP7CP59xtoFNUYeaR+bJ5Tz94xmXYezwGjAVNMNBLQMx7MnmMZ7VYxX2wLtj
bw+n5A3J5hCX4ZdZq85G1N0VbX81Q/Pei3oLNGweLCQEY/KZVZqdjaZUOy9z6QRPzpCafV1Vt6py
r4tW32JDcWxSnZSj0Q6To5N1SMEc49NxSVRS8nrsicO2VvnqQXMszfkKfpdgBZEFCUVwJRtpOWUt
vRdwJF8io31OZi/o11x9NB1nvB/MrKzEuyOZGGuTRs5Bbwy4cMXrqCGclKhNbv6I+HZKa5d7d3pa
5PgBcPqdVxWXJGEgMxMD/yTBkDynkzvhh5BI355s2KhpT6lTl905qgqyqgT/y6IaMfFh4etAau4X
kkbQZHlS5/B1ObarhIkNJaKnQe8cZd2TlecfAHucY6hAy7Cw1g9PogUfZ+Y4N5UZEC32K7mc1Rje
g5S5dEiRRhxj27PJSi5HTZseUMrAIZSHJam/FWg1URQGobHcm7OH040MkpMbRH8brgqjc6Xz2d71
kXhq7ebSIPkAbEXasP3W7YJ4XMNcTX3gBrPvHbKrA93yRiPPbdt/yNCIc3uitFp+KKxk2U4YLhWx
knZpPy9adxlGoPZUlT/0Mv8o55nCkjFopPXIfmoXSm0vUMv7TF2HKftGcdK+bgufCuIgX8Z9KzJa
UyGzZs534fQvSRoCG9ZgM+GxWWJITRmiTZ+2D7FKzgKPpsufgGd8J1Wx0yjHiWvsDyWF6qhbZVfd
Z2NHz1nycbGdC2bhIPLSizRLwrYMSTQSG/TCTngOVVoe3Sg/AFDbzxBce+jQTu2+tfhUydWtpedn
E5YEs8oZBO3doJx9zHzcOPa9bKjIsu29MkiWud0h0dpbjrjSTmNQJNU56iWlybo/Yy1cWyIk8piZ
iH0lXLJGDfN4DSYpvcMFHFh2+xg6EVYzwAFs3Vmu36KS76ktUSCxHCpAAaj/RmcdUic7mOlyTqnN
qqIlaFPrETMghSUWf/Z4a2xxNBd5zZPhCqwL+3y9Jy7tNxmNC6tnFROTngBSIADYoVMshP50wroY
gw9LRyeHMWNfd97mic7Xxv4Eqvhza4Dnw585ELytgBjQ8rknIHcWCGeh5VKeoQ49nFi7NS9V6h4K
OZ3CEdZca3A4m8eOenjbzsicRzqNMEr/6upmvBVeQuZpYucrEnMbGtMUsKQRHKBGHbRZRivraGDb
6gEdU4N+oGpt17fJLVZ6UFT5fhjwXaGL3IOKlDc2HzTMzd9Ga+no6tHha47zQzzY4Bjr8k5qpOKI
4wh6Scyh2xBJMFbsBjLywo/WQuSGfmS03VO8ePUd2fWBPp8q2zMvHnSR4KiNYzL2nbykSzPsFpJJ
+8ak33P7z0H660GK5vBfDtJWffs3kyJf83NSFGRYLIF5XmLSx/vEv/qXH8sVvxBy5JC1PZtj9kdm
9+c5iiXLBWXKlwn9xzz4f7ncNROjGy7Tp4Akv/q7/saoaNp/2V8yKkqOeIfB0yQbvI6Sv9tfemM5
svWB9dCYLfz/addQ7jq2Noxc6SdE4hxgy6LPLr25nKsKPCMO7Ni0PnPABRJTqlW5Z5MGqH7UcapD
lcJIzDN0LyhzN5FxkxCSGHWrA0+9bHLRQFxK3rCdJsluZsPn2CknD9H+YcbQal0t0mNl1+7bAhSi
lcSBQJrMO5fl2/CgKR4VxBPTvjsnLtfzyOOLtAdMmYGmD3dCmO/N5F1yW3x31hpgYVKnUTzUPdye
wjs7nsfwCaCtxozcsaqyoNaMIjk5GLkcZz6QwzhWdXnuELnrNN1nGD091IaoK092H6+Zy33jNdxq
e8/60uLJ3NqSVHFT+JER38OD5cyzYMFE3Glr69FhASpb2utZkpYSbhrL0FFjh+lUJ3RN3KQ0ctL0
oyJ8lG59qCZ5oEp6b5rVsTM1v8zVc5W2ZzVp16XFV944O72KfAcLj1pMjNHt1UtNBHn89rV7RhdF
fSl2OaAFNzYqnAQEPdVKQubG3eXadSQi4RY/KPWP1GBhWrBOZIj3k74EcEceWm7zE7f6kdt9zy2/
4U+L8GGEWXuSAlNyp5FukIeBIaEOlzfJ7JAwQ2TMEogm+4nZwmXGsJg1FmaOitlDMoOY6zAyMpW4
TCfx3O5oCLvgR/RLjrFIpneDlT812dpgFO3YG96bLrklNbNYz854IE7zOjh16wi1hPUjBDOuTDN9
ygxbuuZc43UCU4xizFUgCiiYYEQrGdUEI1vL6LYwwvWMcgYjXZjPjxYjHkM9RuXW7w16kObYp9ny
jnguoceaNyFZTQXXW9MpA3cf1/3NtlmLv8B1CizmTNY1E2tj0+DSKUucqUOy6SY2InaT0bgz67Wd
IsEe4HZOsWkqmovJJXR49E2Ebmxo1CSF4zfMkibO6ziCWsavU2Tpq2eVx9plrBwkej7lXakRcIZc
07g5G7X8oEkQUrr5OODKGTMP00h5zKiCCulj03vUgso+DTj3jS4NeqK+1JtsM9pSuFvlBw9jyAIc
aaL3rEitYxhpX9ykOIGb3SEQnN1U28XAJ1u8ciqJD1TtUjI87AxJZoLDzOJek4CP595wVHxmCoI5
Ou6cVJGN7hO809wCOSVBDNIjWLfbcSyOWMSDuWLMzPvzKOq7BvW9tB1COOKIQeDoTamf5KSKShI6
VbhvCjuoWdKMvLVYduwkjguDLIMz1HS2jFdsoL425kij3SdUuSMr8kfD4AMBNFFXoFRyxW1U9wsj
va0/QRlHp77AO25NBxa0l8por4syCe8RRBkL35HVzWJ/NMtKXhjPKXKFMrZuouZka+T9ArKSD/nc
VDp2uCRwavXMbTaocHMs9CrHGKrVYmBbXIo3kae3tiEmpcCLkMYpDXrjG1LPXcqDT3CF8/q3QSuu
BUsLI4KNHePZVgavTCJlEBkph+pjjeE+N8N2a/ThrRg1fTuW+jWr4leXqC827u+YKeGzNJk8UWjq
/TMa/+pYcDnj/vOJvntv/s2Jvn7NT0XSBrWB1Id2+MNF/dNd7fzCTKxL3fnXoc3S9bfT3DARKV1d
93RznZ1/m4rtXxheAQST3iaXyr72bx3nq1X7D5tfj7/GkPA6uCPYpmX/afOrhfHQKWBPR7OT9yHO
ex5WYSCGlYpLTYDs3G9FQgdWU3PR1Iynaslo0W3oQZ3c7DMuh4/d2DvbJcZV6JiD33vDdwU70/cS
JjPRNpfZmp4Tz/M2AOMw9jEQ5eVykRlL2YKwBq2I+WdlLxzT9lEMzZ1ZF+XGS/HOajreI0Lnjd1/
7/n4Zu7sZyZV50t30lR38LSFj3wBcKmiwI0EHnWBMqHZDJkFblOolXc0AO08BWxIxfOuNQ2u38bj
XIuDFyKN0fh1X2vdizm0Ozdn7iU/Q4r2QbXldwt7z07EEGs9wN649Sg4qtOd3U5k0Ji56uYm8v4T
Mu+rjI27PEo/R+w01wt3z5LNQM+CBrIZcFLqApPalHzIq2nP5X7YuKPYJ/X0WTm04PbJ+iDIM9Io
XbIpgVlYGA6mAilojF8wnO4iM5O0D3Vv7iL8JtRfsrk4elbxCmwBBEXdyU3ohO95scDLVc0mb7Jb
CjCUa1JMvTi0p5BrF4NWRQoydMyPcxGzQoiPY2eeUH2/iriPqc3K75tGvnk8/Ljj7TLFP6SO12+6
LqD6hbqtNbAiJ2Bl1KrRJuRB8qipq9TM0JdtSrilu0vDPgCKMYMmSQ+JroNesq2P8xJ+omblGdfY
MS1bHtg2frt+oLqqQsFc1NlKk+NszFeoiojZtHJW6ZCytbev+NGfIHtMm2Zx7oGDVnvATNuQVzii
DKxul5IHpMP03U+tQ7fidKrL6KmnAgO3O07U2jG4bOCoNCS6Zh1T2GUpdZdmbLmbcCXWanTkCL3/
VvAI1jzjXkZ1T28CR1bjpjCTO07udbTXp/QhlOHZqHp+vW5p7FiJNZspiogISNI3lYnNbwTWltZf
a9eosMpQbNwsOD+to0gjnYJO8tizTaCJUFdQDOYjjYsxK08N/nCaMZrJs818H/Gd9/Tpasx6OFCK
dcVELapJIMvVSIVnHbDiruwfQp1ioxhe26YRfI/FMLsXXJRU6o7hpxFDNmGkca90qh6TuJsQHrFU
yyoD2SJRUypR0koeqeQ0NyUaadxSUNjQOjtl9T2XSNAZBvve9e6RdDCaF4CDqWXnW7vOPoVDGlAH
dGpLXOWWhdtSMBLI12ws38vUepmW9ElVKfG/1I/N5tk1qQQT1kdt5spT1u4zy5qEt2v7vS6Gl9hN
z+BkHueJX1qzNLucCMcNOImNaFmOeKPFA2aGD96Q3XVx9j0WBOPd3IYExn3pTvfGdk/KUQ8ocxhP
9mDUpzzx1Hdyz+vEPRsnHabNMo50NOoT7+2q5bdYLvVG7yo89EOPxGIBys/bpd52/P9Nl8sOL2eW
8Oyo5Cat+D4H/THDhWBa8qlLq2dzThLal7EhaHb/jTm8v0fZD33XibuTuW4DVAf8MXGU5jey4jIH
VBiKiVevDY/Rdoitr1jS042ptyk8rTXC2XJxTCmdoura+G47rHPGrG/hCebgN7kbHwhvGIHoQvLC
wPM3WTMQVRhzHXbk2mjWlEcK2N8bm457GCxd0h1naOHkdj/P1sg1xjklPVsxDLPKSvd0hZw6vbkT
eXnMi/y1SomwAWf2bU07JePg00WOxTvpn2lvfA2z8LVpsjemQJQzVy5kYPP8NS/6/INbw0qja7rQ
KGPLO+uT1KZy2DSta7yFfHrWaY/+rv9l78yW4zayaPtFcGAeHm8VCqiZZHES+YKgRAkzEmNi+Pq7
IF9du91DhN/94O4I27IosqqQec7ea/0zSfh9kvA/zx2b722f/oeTx/qI/3XysH+zeUr/zsr9c0zS
YSDvmLAziCmu8IA/DeTXcYENlB+8JcePf6FrEJLSVsYXvhTPNLj8/52jh7lmtP5y9NAN8k9snqmS
Eb/6S0yy1MYqtQvqyMJp3jEu30CnC9yB88tAyRxgHER4vcw2uGtA4nZ92FgcO5pi+FoOyhXRD6NU
BMyTmTOrTj6k1d41TEiHJmo3nd3femG9aVVyxpUSb2J0YaDw44+oX14qq/tM3eZW9SMtnDa9lalN
DLv7Cvv2YtnI3ifzM19ygh3lMbU6Ck6Rt7F67VWrI4a31lvaLK9zUZ/63noxZXEf2YzddK25MzTt
tXPtW2Ppt1g27WYY7FvvmM/CULiRFR9aM4WM8QMTAuOcTjytJ65wSkVqJQ1p/2wr5ilwt46WRXbI
Q3zZYijc1guSjiEBhFNZ7DG7WWH6VxIk4ZYHUEpZW1LEkTbe4NxsjYB3veL/ZSLR/BhI6wm47ao6
xvDV44osMyTNZTlsJNGm1SOGaXj+tGtK/51jLEg13RiLr3aYjObIG/3cakp/6jTAglLcezx2mGij
5NPWO8tgBSJH+j6JLcIejmONIQ4mK2UtsvZqO9/ZdhTMbfserS1voLMJG7uPvmkXfyyj6Rm2pLCu
SeZN1yiGZ1SYmXerG3UMuQX9yProJhLlANyeEwgMh54yDtnVXhuMFGOnOTxEFi5lLL3w66eOUkQ9
bmcMFs2a3wdQwk96/VJ41MFJ4gdtYNrTJuSu1P6pqvpR5KC9N87wcK/TpNKgtg7cpS8kXL+6TnyX
USxJnOSiwKlU6/qRQU4gYMVnBb3YtgXOm3g4p4qdKTN/4oUnHeOskRGteh7oscMAR+qhQoOg4jbX
y9nPc5cSLMjaWL9wlPiIaOtZtPbYyACWMG9CLQD+W3uTCiOSr4uyRL5G608QqOpScahoAw60AiXt
wImWIBrpA+eKU98uR6U29zNBC0ezTlZPJmLt95B82qtMrKxqeM0G3R+95BjL+eytHcWFsiJoEAYx
EQczhjmUGdWJWrJW35qCMVNpPSiqdxC1tZeUIAVlSLZE5SalHqn19U1zZl6C1OnMdjxEjfpce+La
dPN7bSkvYmXGgrk8i5Hts4L2OeGkrY7JWaVh2Y7pXncFow9xaWv5TjLzoOXNl1jq71JTIg7RRkz3
Dzrd4uynxnjs+jTe1LF6MMb5win+yC7ys6ym96UhHNdpDowqcVwM7zu0hG+2YkFG4CFeVzAo4/lc
6QrgK4IW6XQgSv46mgy6YaBheQjX7oETe49dkew1ez7hZbxTF7Bv0fhQAuxkRbaPmc+tpYxS5Yrt
pAcSdk98km2zWr0HFIvDuDuIjHSetI5ePn+KonmJNKai0mEfA5Sr0miQGjthDS/NwjZMSZ5iwz5W
KLILhWRgNYcunstcW05ZVD3UHZRVZMqcVDT1ailmYFCxp7bExF7OQVbnt5HXtluJPeCeczE6ZEeU
U8/kxBHdnddFPwqkcIzy9yJ1z9Ih1mBjqyaMqMArU+0+0KfoyzA2tylGIN+zSY8n5x2MXkEAT90t
g7L3au+ZucbOxbDaM3K1VPeiZXx2pqUdGFl6jMz2MemqM59FFKLKH9rQXvCGoKgtrpon3o0iv1m4
NKLBe+s8Z9+IjCZfteetFda9sde0iRdzdS5UsA2q4nu2+BwmRlcUo9qio3KR8xZeay363hDGk1OJ
V4qIIbAEf9baZ3Z8OxdbZ5PyAqEjRQQ/4K5xl1Yi4NlzF1E8s1A5T119MHpmf6V7KCOalsSOZN1u
q4bEd1leVNaPBpMr1BRfML0z/uL1tHjD0SuzWyyiM5tbcjOu5EOhfRtk8WIDxJ5Gy0db8m3UEa3S
DKCipZ6ZHB8SrQCKN++gpyHMqg9lIe9Kp8LvrO8xlZyaWCW2j3Vbq/ZNEkPqLb5VqnJnxsRmZRNj
My1aWLmWsjHMhPqectMjap/U5m7cLEA7i/EBVA09LNG85Ao91s6EiZsekjYKFsUKc3d8nFPuBaNl
btkVgljob/GonItaX8vDvBjSYtOWxd6d3IMSj2fB566FprbT+mOJtgwVz0EzitNkyr2zXqAj7352
s7PSxNywbbp9dQDkj6WpGUJFv6+dFDBLff/PGe/3Mx77lf8+W/o/8ns7/4d1Eb/oj3WRY5C6oG1P
dOpf10X6b6CXqPUDL0OwRCTjXwZMwC8QuXGeW7PwjH1+BQut34gbWLRFbAeVge79vQHTT3vanxv8
Lhl3FUaAxSRLdzAW/uu+SKUmXxHocfcRDwhkrIFGb1PyCcw0BNUZQEdHpwBu+En9PlgqQ+M+GOj5
l9a6BG9fakk2T06PdorvM6a5SGCoTp2w6Putushtws1LqHKzWIZfauTeunpSL6CTvjlazMC88a69
159Ugw9c1hHlnZRJ7Wei/6iT7EW3eh/iyUHtWJja36shRgGQQDFKQcgK0nRtOPT1psq4BrZk2jBA
l4u240cSUq09CBBwDqXoTBCeQndM72Nr6XWoz0ooreQTHVWgL2/U6gPXHIIosXgUS98ps6vBl5pC
zRe2trbLHgSwoVJvCO46kAB462e9lz6z8ROPtgOfLRL1oZrrx24c9E3ezy/o4TEl82mh6NxjY2sO
umxON01Xvk9YH7YxLPwNlJ/nUrAl0jeo6fzIJr43vNiMN3Q3P9l9ydfww5iAU0KzzylJqivckvat
ZLYvMeT2nc6R+z4v144vTOd8tU22l4IPSpfTesr9nST8VktILFdcmKnpdQnHPdf9ZCZx9IgSjKKH
mR0Ryvhm5Rro8TFc6OEN6/ewmq6Jpx+VOb1wYeR73UH2dXwnJw7SOvQha9XeYMALcSUNkLvLa02n
mBUlrWtybrGNeZdv7FBEvqp9MjoPEocZUL9sJKExlhDOg0dbupLVuY9pKMZd8zzOSIAYWyG/AUnC
vb1RthHUJHyjx0XR7tVyOHiLPJANPBpxe1Z6yYz9aQFdPZYVT+962zS3xgNWBV8p48JdoQQsowRb
Ge1RAKsxq1Cpq8fVluiVsJv6LwLIp5tTFZ5oaHXoHUu5tTQeF+QXpoVmlwmOXj+Z9Q9t/swrE3Qp
se7swUBoNkX9LmXzyXxsXybxxtVpRsOJHdjMOeNVEngxzacOLLjr1SiSX1TovCO0USrgMPfZolmD
76ZQw1U7qBWd/vWMp+qdhhkwcY9sk3Lh3rLzCOBwy+cBwvJobr+Kukpvgk0BgCJnOnruaiLMx1sx
rYn/mRBT2pntTTOyr7GWYOMmubN10+iYtuVXlczm1cst76o6GUqFyBepDKUT3RKbiQCODad/lhxi
I+XbOBp7mZcX8uwEU0sM23AdFBR4mb4ZaHCr0sAITDgG2m+FtqSy2sDQ32Ta+2qLwJDDae+kqOO8
p5VVW4r0GCN1mDl6N4SYKAtuPKO9UkKAcWDzm69Ca35MeYQDF/SPxYBFTjvDjMhtumB2kWvAT5Nt
fej5SOqHbwmjybJTL4ObR/fmEj0sUEdIH7YnLh8kX9TlxdQwWfW1RtpUQ9bRkD0xmpthUTfLnqe2
DcGNwGRAMTZyzIKc1ctvSp9yMKC+Q6rXYapJvWWPzW03NchXtQT6suzKOMh01uixZ/vZlLhbbQJx
qtlV9QZFJCcPjeYDK/o/T9zftzkOc4j//sTdFB+f3/+dvWiuv+rXVMX9TQOz4P45bPFrp7OWzxiO
OKq+Mg9/ls9+7XSIMxLc8Fw6ZMxPPJ384a9HrkmW32E/wRTE+r0B8DciGtTm/22wYrDRcXnY8hcf
b39JOnp1X9H3TypwooZabhpXWNN2StLyOSkbVJHOVMY+SwzbJzm3M1DaGLVyRiV7tKbiQ1XAAEx9
APzjcxhlwKb3K6DJu7p3Qpcpe9X3F3OO/T42/L42ziMd1FH2B1KUh2R0qJpojzmpQI9pX1KnlFg6
nIpp6OD4cBf9THJ6azak4AfnYLZqsGoTWCocYkiKbZo/asTgS3ag7MvPrsyPIm629ZQcU8o3pRnf
U0u9NHiK8hFuh2sy8Cn5IMq6h0Yfz/gPwGKwy284YdNpL3B1tUrSgr2rr7J0v0xN+y3jc27waApE
uIqlom1agtxZC06C6MJAtEFxvN1QJ+SneV9OxpqFrvZuOgS9kDsOIrw/s2A0i7eau3VXQEHM2ChJ
wRwkDxiuBDmRBagqu74rd65W79csJ0Lf3diOD+qoHjNkhrXS75I42wu1x3tkHONy5lPLpqfn+u4s
A77fvhWjfNB5AuR1GJcew982VNnEVyg6amr7MfMutwPXhaKtmCi6piQOTDtIcApSy/JnEF9MdvwW
W+AC5agXKfet9uxh8lRg86Xrx/Cog3lQ9hrkb9AQW8hcu3qoAmrt4BGg24N9kCT/hrLbxarut7UV
zlQUqsp+gLwybxaIdOkowB1O2w6KhWL0R2dojmucjx5h2DbeSfPij9JwQkH+coGrEjEswn0UJsTz
BnCVM9upEfSktRgBWYSgohNY6/3nz1VhXTwZlKtatDkTsxiGTn5m9qCf7R3q9YOU5kFL26cYqBzK
8aBZsx89HIY89YeW/YwyA+oDFerym6C44ai1WhDHQCclziB95yDnkK6zJxASiMT41uKkE1m8ixbl
mK50Fu7ESiufWPscBCdDRwLBJU/YUiO2OusRb/heq39MkXIr4R65SPV0qoaOOu2s0dhK0Jkxo/po
dMOaUYNM+VJ6mmSgC0biOxNkxgr/qpwSf5ohP4Kxtxf8IMyiIv6fcYC/EIaKtIhn5sybxg35Mncm
00+Fx5XI6U7C/ugzHm9gK8e82itpcoopdTeG8qONzH25ItoXjxdG93s4x11ClxceEUF/AoRQ02Ac
1dQ3+OfaXB1REPhjHfsF+AWOHEc9RxXO11HouN1tzikUGuXEbFCZAr2098wJzwvbwRICpNEnz1U7
noiw+Z1iPKyM1cGDqteVodmlZ4zwAWpaFNhwbZaZmW66UpAHTiVohDsCk67efxltlY6DzX5xM9eE
Lba6MpTNNvOCSa/1ACnmcjRkyxNyGi/xXNffhKmUhKB5lfWeOhCJ4PGf59MVmtMJfH3gEtFivXYg
yhVSgWcMaYSpUuw1znm95YERTfclnAdeHl+kO5xqwkz6OIRlY76USnnwsom4LRkgDTs68xMR1Zem
1B9ggBySyX0YXO8V+gBuLPLNdX/nzt3dCgBM+DAdp9VmZT3DmPGbSvFHNTo4XDZERoTLMv2syEJA
6URspsMSp2+5myBiQ6ZCYsQhkjp3FaE5gVZpuJS2cooRQVcufis+CKA74mKvjk1fHVfWPMHCJ36P
S8rXnNMqaez6Ten7V7s2busHamHIsO2Rs3OKSjihumSXcgihViOPbiofIk5ZLn+mhSgvsdmzKs2g
JerqUNOxjf7gVONWmorfsarK9elsEkkmJbN3Qad1jLqq1AzrJQqwQR4TE04+wWcJPssjhJJxTVFi
d4cI6rxo7aUsFCZK0JEobtV4itiIhx3jNEmMuUtg668wKRLYHqus0WnPC7UkJifbvDa+6GZ8l4/y
YChwVXjtZ+bgt01z1xTybBpFYMUcLvn7IxOYtSym8X4wWougQfyggiQ0IZ7KuDlWNHlzSMWWwch6
9fHFC5fE/q5LkrtRaX2HCSS3az+ayxDIWRBZ4m7O2wc8qNs46nlf6HcLX280dmTuh0MKmCGF8zK3
esCjhjuoMAglREdF6ueRc7YWQ2w0RX8pdZRlqbS3muDtPBUHj+elLLMzeY1vcVxdeOZc+LbvWy0l
gsCzXJv6sCMB5aKOMlZ9AiopfIOE0HnIopjSuRS5q3IK9dSEgspDRaU5OKkm5FQakqqUxC9rFbxV
tcyJABq58PGag5RgSnpjVYKWZBpaNSSh7Es0WD06LBUtlrb6sSSirB5hVu4Z75ZL/RoPoNDLo9sP
KxEynBBtkfWE5EulHMzPiIirRcilQLXk9HMA4H/OqxrdU3bL5OMM1Li2C8LUfJpj+Gr5ZLMwfg2r
+svEAZZZkpBG+VQB/9dXSZix6sIGgJWepo/7TrVnnuS0KEoLDhdrV0mYnZdp8dM+lsSIyCSPCi4Q
3p7i7jnHVSZwlpEBgGhnBQYQUH1FASZJJVdjeWB53Q+B92wZPO3lnxnWzxmW+z8Tz9v2Q/6nE/X6
q36dqO3fgHHDc4HAAlXSXDXhv07Uzm+mgw7Y+pNx6NeJmlwV/UnDsQk+k4RaF59/nKhdhk7/j0H5
E175N07Uhsek7C+rSpOuLV+czh+Y6cJfUlLlyGczLE4ShKtUrTHVB3CsfDzlg2J8HabRIWkiuwMp
0unrGK3cQDl2oaH0dOKEbD5aY5jibVok1amdjSMNyrfK6CZu0YICK4XxalkCDaG9plenqS7FJqNj
MRqunwy8ofX8IxIpnhbnYETqrmN9lJOQtoG6RrCxRVyGUuE0V2kBWP77BCw015RDjPXdsoTvadAc
8sUOGdCRsVxlL2PM9qY4ZJELEsBJl9c2idyBOZeTe9uh7H80QrlLNOozPHkMMlptcmmGbqAQxNaN
cggRjdUR+DI6urgqVZQFU5rDtqqzj4r34nkBd5Y7unbNPZaRTZLsmllPyZRpL31nQ+G0mokyER9G
7azgpdetu8FOA80ZXlqql5yNiH0BN8uNbduQEjNS4WdAIRcD1gOuZZWR+Zh4xKGK7SRFzAx7RD3m
+DaR4hoT5UraXDL+gbA5blnTKeffniHOFvkQkhzB7stnF3pKyxqDaumPw4LOgWywIIqztmvMWEM1
6kGcQuREFrqmJLVeKfpWBDZJLs8lUKL3X9OpynGOZ9e0AUuTc44Ah+6p46EzDAyFS6iSvW1ybddr
LdnN8pZY+uNAP0tgmnKk8VAo+XngnKWl0biZ+FE5Kr8T+yaR8MbSJr9c+qDp7L2jkLFa5ZWa/lE7
0X3bRHySWv6kk6wmBL5xCnJhwIw3AISrjTKxcMti5Q7IBlU17MkuRFQOcskqPclX/Un904RCS6Xd
tj/9KMWqSlFyx3ouprEg0INIpVmVKkO02lWyVbRC9bZ7qn/aV8xkeYj4aYAHuVoqx/bRoc7pLI+0
EZaNk6tfJ7pDjdYcXMU7mYv2whZop+XD5+oZGqKJiV9zqOuZmdh0S6nUKRpBqJI9tdoB3Ob1z3lb
sdsTEskfhZ1x44GmrGl5t/EUatEw3Fhfr5b6PJR0bzdZwibcAJnU9t51AAQG0IKPeazoTIBDJYVE
P7TX1NVw/RT2tEECaHwps2ZoNoMzF3vTqC4jFQTya3GojvHVmmtWQ+3JGRToJfZubuOb0E2xrW33
RUuGu8XEJ96P6WnFnFGg2Y9EmxkC+647PzInCGIux6kQhxT4SobdsfOaIOW/OMC/U6kjmbxmJodh
c2MGUqWfPMzRa10AnWzKAtu1stMjAnJiYKvZnXOc9S6p90gdL9HAZqeoJV3fpUIkFt8jRnl0GbBS
gruLmNUCTLzX6RcUnMlgAQLVa/vnjsLTRhd6fjVT8SSWjhCmXu2jJeGM7Ly3tfll9iLXdzKlGk5R
Pqt8Wqjj0VO0OawocknbqMkswKqLDSarLivJnask1iZWUuOUxy7GsHRRs2bTt9qDsEB0NtpVT7h4
Js1WjvmT1jHxg7E2u1DO3fQSIW5AT8573vPrtQuvRI9axUuerXnGoUPhlY3jzdqOFUAChG8A686k
J1h2qjvb6pDa5mBYKH5QsVQ0Cn6OcZAl3X3DChpKg/VkGhvL0tefJad8Tv82RQuuz5wofbbeBMT0
l7ymgiDGSx55uMO8sCVfMQ/2rqO3VaSQE0n+k6g7qwPjZELsaI5CA/Sk3bInjWQJ8i93N1qdeZTY
XI7A2Ny8g4v1/GA0TvHm1AKOuquR7+yImuow81LEdY03fjbl8JDSO6u6+saE6btbN48wd4Rf6e4J
LlDIW+/ct+XNA8BAnHZnceKcNA6WRvRPnur3yZ/LIOy/T/62iRg//sPkb/1Vf5xTYMt5xKRV7+dB
hWXWr3OKjXXFRppI+dkhO7VKxn+dU0B1gNZeA1XMbv4Kl/IcE16251g/QR5/r5ylUb/+yzlF10Bm
rrUs07ZtY50M/qmcZXRwIEerK6ncK2SBCD1sOVslG3xo5jYv7J6JVOJs7Tx3/IgqE5mmPt7aYwKO
fymJTcmIdDLqXxNbH1HkRzO2PlB8PAk9utG9f0XUB7TKs89NUvYbWAXr7WY+T4l2EaZ4sYwh7At3
z5/Wgl8FAW9q640o+d0VxSCLIhYqOYPc9bFy1iLB6EU5rnODuCj3ued+cSc8YS4dGo0sNNuW08Td
KWPLFjNBW7jMxURqWsPdRDgW2Thu7AoeFXwOOpqP0okDS1EfSdz7y5LesUIBtt0+VEBLNaUJ8abg
uCMtoOiXBZR/27yasBR65Uy0xx+HfY2H2mlYDrBJX1zrVHhcNJhQ1WI4M4KsthQpD4JpkLpE9wNu
816SZTDysKOBPETJG6Hni6aB3Jfm3SRe08K+LhO7ddc68Kd+ZQh51Oryfm5RGaYJ5bGEjkn+Y5l6
Et89yZmpS9Q7Z2l44K9/f/Dmc6FwXgFhKzUJ50e/q+jIOTzx7VGivWRRqBAfGTpI2swdbCU98TsR
ljAvRVTdeC4drfVeylIhr0jimgzuagaSDogLHq8x8waV8tzkvUdVypW737H5IUCdg98uaeL2e5Va
kMop07LNi2c1W4txUiPogyGRqDP3o2lYbayWmaj7hjp212oTaa+ViFG+Z2r2Nqb6VyOvX6olpUWb
Hm2+bzqA3Ciznmx0czwKzklMsESI7VrCwSbjZ/XXefJgSRhAQ6OwtLEZ0L82dH5oVU9Ix97pjQqG
iTzF6nyG2iyVL55FTynOw6XJjxSrOaUBkjWnu8pW/cQALuWyS1wJF/XbNFtbu0ag6S3bhAPgHNEs
qj8jGr41jSUe0yyVm63uNr40BeffV8V4Jh24s40Y2ni1W2vzo8j8us83M5PRLnN2DKxXa5flJjAU
7ytP3TJ/J6X+kpTv7Uiyq9miR9g6rRYWKHI4YOReReTYDNYGFuRaNb/rAFzklN0ykW7YSW0WvmMz
PUb5PC51yIZum0Nyl8OtSZ/ZDGwRiPlRgT9PtzbaOGxnydViYqGLeHKX90zZqC8cymHgYt0R/uZB
NsaBaIGUlcJ5Z8eRfhTo1QeoPbk3bqPaOjN8DNRhvEtmk6EVgSLyfCUyk8TLTG1jkhquyPsl5P4A
8oedyswhqmN6j/YsH1zCgZKQYEtYsFlTgxPxwXGNERIndNZcYbsmDK01a2gQOmSdjsmYFKK25hEt
Al1D095NcmaTuWYVS0KL5ZpezNccY70mGqc122gRcuS0cuOIf08s8ouJDXqGqK+kFEtAnSn/PBV/
PhUt63/uw54IZn4vCh6BVZ8yXEbu9ccv+/VYXPmpKixWllussdRVGPzHY9FULdrKIKxgfFBp/vNj
ccVdETThwbmmU/6l5MQejE6QRUbFWkXDfydpDNT73x+LjgHV6ufX5v30qP35sQgnHldv02f7oaeb
HEWPkUf6L+VaSQFvDzwnaKYkbPig46q0U8finmYmvEH5OpOP4wl8bhrrfuwSriIcfGfOox5X3FgP
RgkciZ1FYQ5benVHdUnueyu6F3AUdaKArQn6arRvZmFRi2QNpWUORB55BY4V1KnKpQ9Qx5gyaJ2e
Oo6XTm2hYgC6MOn5HY9MSgdaca9CvY8U9yjV7GJP5l06dURyGR3o+aGY4tDr80vH6gMa023OE7F1
m+TeLJwn5rrZRkH+OWogRZrB2ce98fPgPA7pFy7oIfTFL4Ue71Qy/OBLQso01JEqphL6tY+ceyfr
b52ZXvj1p2QZeaYVe8jVnNjFgUjSqbGTB2dwTo453/e2fW/p+SMXGJKxQC44A8hPWXlfMCq/2X1y
LeuBj+Px67T2GbwRunam8QgjfriORyKbD06myubPKkRMYnukHREtdrzNRLbCK6hOdGuJIl/rFOla
rHDMPtp3SUslrHqvySLgLs3lHcSU77JGPrFMRMinrn3O4ujJsgnbzfrNFd69OtObqrom862Zcejk
zHy5utFsY21xN7oxi61qj6hyJh3hsZDZRs7YIip7aTdu4vwoVFs/oH6cT7rTpT8KLWqgdwy2n45q
WFFJIz9jfSvcuACplHzmao7GsYnAO7ZSf53Ufnpy66p7gjjKxrPQ0EQC1RL8T6Xue+buydJdJ109
mNZShG5LgGSeKx7N0vyKiCH6PtBb8g2PK0m+HAw64fR79oMApV8U4zViPrUFes20SWEGreUlqRca
o8iazWNc5TlGgAQrgwIPN581ExVxkxx6xWYFmuaon8pnN6cuQ0Fo0zbQA4V5qLP629KP5ibWuFnB
WucAYooL6R1/DVNnMUVoLnyzsvbMzecqhwigpVuD9n6MC07m0MNSlzWh0C3jUI3dcvCUtgq4xuv7
RLRhpBIjyUugTu6S7RaRfaPso27YdH3oKSiNuLdevEQvtmUpsUrksKuMgRm0MbKYnLkEw7PqzOUr
6J1sD8LLgXFSPDeupnyVcFkwycVgP2rD6EDC9ONrXKOd7Wm6JHbxNc3jU1Mv46bRnTNAurPo+8+B
8wQB2sdSmR7mtLzvUEmNNcOLLIlXk8Zpmo090ux9zzgZuFj4z8z458zY4X703+9im3ao4K5/y//t
uQO894/rmPObRy6JWq1ODvdfy7UuE2UU9S7DjV+071/XMdIWPIeA0rk245A14Pj/x8bG+iAjufG7
N5PGzN+YGlsrqeMvtzFY5Myt4Q2TwvDWkOWfHzuqhrlk1tsMVEaCx3oOY4Eg3erv4kz9nGV0afqO
d0F8KZTFL53h1U6WE2QIkHSp8lZ0XLuG9l3LupvM5bl3GtBOrL1YYXl1goFHVPmnQ2DeiWN1myny
jU+Ll1IXYd5Dk8gRGytLQ1aweVJL7b4e3S+VWX0kRdMTgUK0qZFYQMygbCiqPOFau/WDReTZldmJ
u1u2NetI9YU6L9vBbIxtg9DmsFjqV7Xsjm41B7EqPmDsnJbFvTpmdU5GEoJpyR0nKkPHGlFvKM4P
bpyPo2Kwumy4ftBTlKO27aP+i5ea8BArpQ2GWoSA4nCppWFOj0HS1LAz+7BMyYei0DLrkG+a9cGb
+08Ny0RSkn7XwedST/CnMj+gUfALoAAiso923R7Kmb5paRxGLdrWPbEt1XuxM+0olOFUkuqq9YQc
y7KXFX+lKCNYT0aQ/1YAANMZnzXbobCHMCG43ajDx8IUvUW7wOV+jxMlWG2RbWZym7RWah0fqtRI
akZZwvajoTvPnOCJ1zNv7ph2Znur7bYl+7mNbcfQ3qOdFU3n0WqgLeJ+yPA6FeCEFC6S6NJHHikz
wRjHwacXEdFmtG8r7StRsHMGozPBg6HP8WsGUGPNP6j8uwpZgXxqSI6O+EwSnubWYVAIrECVjpXs
OfXGD9nCYMYBkeA2FY28YmAlC5ACm3Z2MjGfPF3Um4nF4oRMwottnnp69tEU5WPK7bLi34qqFm99
9rjI+VCAH+RQ9abaqFfYii/68tRk6RuCy2BKssAoI6Seyae0xvshsZ54fpyNguZMoZ3GvPu+2szn
uTnZcbOTHiwFui9lZp1JLzxg39i3pHpqhBGtljV+h9Z0a8vs3kyLhbxv5Wlok9NhINsYlQ9W076X
em09V27/IlOeD4Wb761KuBb0hHSXVUi+QG3oZcLeEzbSul7XRRKwfw2narwmA7lUOlGLW7OMrO/N
sroaMEzLofzurXhsDZ85M1JqqSU76O4SdcNxYL+rR5DT+GNvGMecxnE4rs0CFVlkqiY7qmZMqKGn
TB3f0+mMfCBwFlhpjBmygRUnAnMfmlmgQWDe2Dpct4GXBnLHmuiMy24iq5SAzsJlgUZVJekTXf2j
ydMZyvFORTMFRCSIc2/f8B+qaSIYGERjPTmNWvnWuAbUMMym9EXSccJcm4Uar9nJ5eIVa6wd7LPk
5qfhSnM9Mlc9f6QpCdS+CucyPTYGzs5mOHYDGvhFOyo03JMU8EXfBKpRnvpSv5RR/U2JEJRa6nVd
FZT5fBHANGax3Kcx4ps28nO1pPON7VBa6GOWm0ueeoA80w4Ct1D5sBZ8DJw+MwBtpVIDSX7aHNL7
1NR8byIjzEagi1XqXMqma91zYcKhbpT3WWALUfEWcGuZybCtEQZMtpuhZhWQolwzsi0GpZ0Kcyjy
nNAiN5VH1lHhZd92HeJS8zBD1iLH5LtCRQ2kXiVrmgz5m6BXUhK5UY0Z4LIRmMm4m8qS9Y5xcYgS
yLI/C44YLm+OmaFxrrt3fYF2R3jJpnbdx2X149TlVvbzka3f/bIMqHPxGgz9aeZKX8zz3mVxktu0
JyRUkjx7dpKIgkuJry33BUMSphoBK0l0a9FBDq1vqDrvOnxymY6il3fZNPvNhAsGJKphkYYfssAF
KSbR4Cr1sm2KZsfskek0ChRWhCPumhl0ewfyJ3FY2HstSIWcLn3ZPg/K8qIk4jIwS2vWt4m5OIfR
K29q2j/OarS33eYc9/K+mIu7jCOcBTCOQx4jAMOPmNqJxSSJ0l/bcmbjpT0KZhoU9I/zLE/RZF29
LjukJvuKbrIvZjbuZIZMM2pRFJn70bE2fGsOirl8KVINmSZPF0O7dmJGalr9X/bOZEluI1uiXwQa
EJi3OSDnoSayyA2MxQHzHEAA+Pp3QIlPlFrdZtpr02yWVFQxMwHcuO5+nH5V9K39FJtq0+YzLZRO
vPS72tOD3pTMo4kWxa8mrad4IZgd5VCv4DrAMHT059CnZhemPenEavwG9MZf26P6IOfQ43DQnMLG
p4e9UyufC0uzp7vNYqob/Le8oYyLhecB+BP7BmzWQe2k2IJj+X2RYyOXCI3n031jpueEMNbozLxM
7sd+UsPKqiksHD2Wr4XeDuuJzmPH1YO2cRcrNkeILpwYGMP5U285L0XC4rXw/K2pc1OXsiLgn11i
C4xS6r6PmqRi5haX1ukrJAOQQgDGj3MBuLLWAYVrk/0iTeMyJNHjZIQX4OGLvCBwPZRlhKFj2vpa
x6qQNhyrHLZa7lPqDs+OwL8zr7XKIqwWNRsOnBdBtZnpslCzh4fZnJ6UFb6ZSiouOiYK9MiTQ//x
rHmI1jAFQw/3fX+O/dZZ+S7QwEZ+LjROP2pIcoiSfP5zeYsj51xExvnf6fi36fh/KhWrvqT7+u1v
st8wUn9qFZ54x9iJLwJjBfYJ41eOnHgHi5X8tmP8SH8vyfCfwzGrHPpzQIoj13r88qdgkIWrGQ7r
b+uafzYdO+Kv0zHBIKgzcM9xPYPt0v8SDMqxM0ZzkyLKV/Ej0YILvVXXgpBfOvLwqadDoou3id87
ybjxy/zsOs37XLEFcMxtWgAii5DKW0BZJl8kIkqTIwPFKmpFS5xZntuh5yEOID8Zjg0w/9xD/vaY
oWz6I3SnXVWMytaY3BT1yBXd4O1SxEU+zsSMVsJ6bud547KhLrr8CuYJXDJPGCPfA0TdldgMWRAF
cmhPpkmJNO110L9f0ibGyeXvJsx3Q589m8K+NPy+G6l0xoTZMrxVQ7jVhXpwU39VTck3LEovgicg
xTebQtWQ0tiiW9PBJVdc4zIZo/7CLL5ZerhKejZmkFUmfGQ/n65tNB4Qa16qor35g79p5oFtiHu2
xbjtzZrEj/tsIiFrNMWFbXbM2vmjng8Ky58Q/NETS//MX0XKjDaGUZurYqARXffT45jKlLi9DC+J
k34vR7avlJUEGQQxA4G1ojtaQgqzWRZbTFvCUPJV83WLBywmZmpGtaY9D45mP2QUrC1resp0PrR1
Ha4H2wY4RBVZPcrsKLXR3ZTU+63iXuPBggUkLq34a1TKD7XdBxnP0qWBw+KliaHOE+e6VDmsm3R6
6guoYMPwlJjFrWzDXVbAxubzQhHgOlZqLb1sgDTCf23QMNhgFubCKkh7epg+LS85xkvbkm9eBg8p
F7Ynjob1iElXr6Zdz/+fmxg+qbYNJ2NnY9RxpP8wpu2DR6QGR/dOw2juYCTN/EateM49YszHSdgE
sbTPIx4XBPLdAgx0U9wGCsGYkupzG5cccIbtZMd36prxJkzbHmvs6Lh7J4uidVROR7xIewMu3SDF
LQlHlhz2l1kgvlBfUnXuUyHy21xp5y63HoRPFQso055EimqHXQoKzMcnPSnnuywzSC6SH904QRvB
v1tvrYn6eMKi6zErH8c6f/MwZsql6NyeTtLPDgTPFhffxoND6HXZxQvLa4zy4+Y+7joC29N8chMN
Erh/GJJ2n1LfSoT1mONUlz4lLi6DDqBlzJ2HmGshD0GnYT2aFYXSdfZeB8zQpv2t9fUlProbiW4l
GvEeWe3kDDFwWFyP/qEYjbcyRoKf7F2+GA6M8oCyRJEetZpldayl1a5CyjBdb7x1dvEgIxg+cbtP
8ujeCXjKk7eWOENJwdIuMl5q1X+uYDBk0/SNwM8mct27TaHUNJo0uENgLbRgaWr1Wad69Ig7fEhY
ZJH+Z1YHnDurvlljjUWmGI96mTirdMByRavInCZ01WFIIA9hwW1gCnhhy3dMpAJVX7navrdqB7+n
RstMF18ss3+w9Pi9Vhq0RmawiFtUwZlBVt+NbYPjw98Iq9tVXX4o+StHLWTlSFwG1EiHWFhKZ2jP
pW0Jsc05hDpFt+uBUce5JC3oM+DKS8hFKbv8XHTeIS/8u2NWN4/vMaeOsYUG+kadMobkKbQPI581
1oy8Sj3Y4Axvmnu1quTZbDj84GkipaWt5jLe1cQj0pZPLqUkEa1jeYJ5pgtPuPvukzBvZVkHmm2c
pjA+tP60xYz+gfjWvuWtweG6r1oGOmjMFXZPCbmGyNfRku1LV0/bxMrOMBu3EJpOspp3I/faARdp
CsSaIoo9NrUjS8dNQzUnStj7qYdd3JCImOdT1NpBCgs4x0RPAPGQ9fal0JtTFVZ7g+hybjmHQvcD
yolvGR8Frxefu8gkWxg+Gva0N9GIGzd8sj3x3hrbtxm8YKicm2/rtz52d82U3HWQDJEMD46fvfX6
iHFZ45REHmBqdpaWP+TYz0ygY9LNHisAkhE5StfMwVNgWPNx3MPIPidcQGzCMbL0QQ3k2efVLn4k
vdNTTRo18fSr1dr42wVwHetLRTF1jPtbec0uATRsGdUOgTyYCaI7pjqHXfaSJMWHEqgPmFRCLYsN
N9y68XDxh+zaZdG3iDbmCM8s2bqtrstjNJEoCNPzpJvlQnm8T4UkgOe/jpl+ECo7ca7ciCR8aOf+
tPzB2eQEZetQGRqiE8cn25pOjd5cjEF9qnQbkVvuYdM+Ona7M7vyoyw4xAv/3FPVYzgt+Rj3fWKY
N4NEhTSHJ83zCcEPWz33MCnE+2kk7ecMPZkC89YSi0zn7pSRopRheiRDGITY0laGJUERjFs3RBrs
9UfDmvacXbBm6d/1XG1mI31RFUcTVS2fs0tr4uADb6y14hnfBObx6JRi7Jexuseje4zxCBQCAHmb
nDF9bCLfv2eV+dhSu7qaa8xpDABQk18VPz6nrmMOSrwKsQOKfkdS47lqDWTt8TCF3r3srHQlUx3L
PYoqFaOREyJcI7DN7q3SLCzj9ilCg6Jvjxbjemtzbp+pK3VilNbQ2s7dGFh8UDwk4tG0LmLJyTIt
2GSIrLC+elj4rSh+jgFYzlN2iTroYL7mnkrwFaKxdpGnXedIfsiz6r50pLYx1WIkQ1djMe5DvFBC
qx4SUkuD6GlKUKepsp5rJ7pAsdzEunnquNdK39qNGLRqQgIW7X4jrXurtGwvHqmbkEdYyQvqi463
VFybIjr4uOclloQWjK+M3K9u55AGkpvc777G/vwK+u2UFd2H1otPddo8UcK1/fcksJwE7CUv/9/3
5Jeq+hv45I9v+qnN+u9039F1PC8GEugPAfanNuu/wzqN9YiSShNP8yLA/nEMQCX1HfgAFvv1H4ru
T2u1/Q4jNAcDYQrOAyQW/8mSHBjAX5bkHrUMDscT1zEXn+Cyjf91SW42JpkxMfSIitOVuIVJe5iu
3lp9wsgp0pzRQfSLQTix3hzEgBWofPZOyYwko8K19POvWdvc+ok+rXwOEnrwUoI/E1XgKXepCHUI
bMU2adni5Dl9tQkFlBgdwXusxAiLQ2ODx3bEmMbPPDHPE0kXZ5zhm7DCzbNTNquz5JGvTe05i1nz
gp0uMILohQrsHGMf9mKfijeXQ0hUYAcl8SVif8dD7DqF2slT6W7gNqmN4TLYbCRPXY+VW1Fi5jWS
Pa1Au4nq7nTWth03IJobtrMd76VXwQ4B39eX48aoXDKG81XT2KVzD8FK/ICCzEUptrWV7yIfOY+M
YjcOF1YJm1k2qxZnlHLNbZMBDiDZn43ZF2KR7NNALLUMQDg63Q5nTDVvBQrkgskm/b+RnnU0RvXS
ukPgxNkGO+ep6oj/lyOYYBPSdLQrmA4JvD9MqfksynKFArJZ9GmTNmCdCJrHk1vvSZYbKURIjwVQ
uS9ccRRKULndvC89H/yPPLad+yDD7FxD1/c6eaT1fF+npOrwmNiQLzHKH3Ut2TuaenIwEFveU1nq
twmiYqw6jJ3VtqdBOh6LN5whbL7zczfkGwFjksh+z06nk1dmnwXNf9blxNI0PssOV/g8IGliEXfM
7GQOaq96UiBR2m6UM78RGNwWSXVtpUvacHwVZvrdNOV+BAW9wvtXrjph73pNizANA/OupxasQixW
qpTPaeTHW4f1E8WH/kc3kqSbKMfJ1pzUT2psr2NiFJu0Nw5FotvXua72Zm8/Zbzh5Wpo0VSF+R4X
MzAwcUsZuS0tOZq4ZPQ0DVdtm+1ScMJ9oz2nlnVGmDnkJkikNMrfqs7cmT6YKoghG+pOOJ2muK6H
YIq747AMxawjawk4qgkf9JJ/R2V7FmL7ggiWCXN7qQmZMcApcjHRpAcGteFZqz1naR+kjr/ubP0Q
Um09NtHJJmGP3HCRUXMtmQnAfwQ1TjtS+ShC2mbJiCqp8yGlink5p0Qs1Lmf7GItCVy7PoAG4Xxi
nEQtVj7LYzw7hGKNLXbZvaKWo29T+mTJPvpjoA1D0NMd6MG1lqzVJ6+4mam6eco7mXb5GI8QH+ms
jof8m5qthYNNEJnsX5mwCK+em9E75oB8thGE78CiUzNMTZgfIxhogvbxY5HN7ktGrjjIuvS16Tja
6H0mIIxZXKW3hORG488zOQ+QsBXU0J6F4I6GIrWOG/EcoZox1vmOjVNhrtcEE9Nm1cUl4zlxjeW9
fBwNVgLwzKMSWEjifDQJ6OqcTuhZ33BG27rwNCTHKS4cBqvw5jEcYfBjh8brooPhzv29k/KEBU3Q
gipIABbFRFa5GQajMXLxqguMs2Mm6ezGYME0MXzyK3V3jGhfo76VhAyTeHj0alStpAgqmuTpZNv2
mv0U2uIWe5jS2ZT7FJ5rk39BgeTdH6+YQoOMTo2JICtOc9iSpSIQYO2dnhU6HxssPI+zSD/0rtrO
RMYbt750WhSMmvGkSu/KIuEbnQd8nDiZV9XW6Z0HETtAbtvAJmib6t5tTrRTqTVBGDkwVlHlaSan
nOTRLvt6Zfk197LuKY6ddTFnH2Flvnl5v8C97x456h7gGaxXjkbDMeFzqvfigP+ElXkRtEWisQ3O
diP4XtIAawN1dPkVBf+Q8uHXAElRb3OcLeIGZoNRDnwIKh/k2IavKH0vbJYsHPkAnh/1lGbkSX3U
s/hQ+3T4TBNr4Zz7UPrUArF1c/lqsimNFMUmSUIOod9UGYskLqmZE5rgkurQ0jiD8gzRAkjLbP/l
tmQxDOuLf4aMUKqTgzzhNhUl5/Y6IyGccQCaEueo4JuMEHNXjhr/Xaf+Zvz2/+c6ddPXefI3xu/l
u35OUS52AoMBytRtx7F+ADN/TlHeOxYxzC9gH+2lcZiB7Y8pyvAxhbumyc0POBOzz88pynrnsmB1
XNfhn/7ovfoHVgNsC3+ZonzOr9jsPFCfBv6FvwbU+lQTRHdnMGKYdzal1e4HoznZfXVze/2lAo7S
OBT3OONj6bmvktnGwKWksa9v9I6AGQE2K9stjD3Lqd+ATu8qnT+Mrzu2fJMoyXXHcwzHto1UCI2T
FHQVeC6f7TZiUalv/cJ/0dAZlE8Cf/BOkgT1FM9HFjhBkkBexCY9+NVmRObLUwqNFk2CBVGPnu9y
WacgIgqfRS7/DdVxj6gxgAquhdC4h9X0oKbo3CYEPgb2jVAbYTbspVYhuPBE0NrHUKvfhzymJmkH
Fsq5z8YMxXhXKpZHiX10vHw9OD2jE3LoaBxEJMloCEarElSDFkz8mY2j7rUO5DtWN6S8jaI8o2Yp
WHBdOkr+dmxD0veQEV2LodKWQdIDfIvLxn/flyXXqjsDfVqasNCEq3I8zthd4bqIC2/hqWtJncR+
M7ClzGS+1wb2NkmM720qa/9O5cn7jjzaisRUjM24+QTLz/s61ETzaT6Ei46zlrC4a/SvrY8MyDb6
gPICURrTQYjLXAt56TAQnLWQu+HoUtGZURjiJTt8Ey/G5BrbJvb6RzYL1WOxUChiqJl+kxwHrX7K
rYHEfhuw0HgetZY09qSvaUX8kMIEH8EGr3gW45ysu2iNHWJfxksNYcvvuDETacnrZ0JQIS5ixvpL
J4f4aqddtunq6KueudS7D49GJY6hawWT7jxIaA5VToyLLoSQO/HUU3DS4Suc5BGZ9zmxoExOfFAN
+CCTPZ5m1ppW151p0N3NfEDHRO28pAoiTqspzgVFvo/D5SGu7aNq4wJsHiDsnrU7OB5h2h8Q/R5y
1razNR91EX/FtfVxKSGRVJilTrvrWFP3LpkF/DGB0dQ7VSAeWPbOaXmSMNU2nr1JYpZkkFMwWgS6
EwcxMIAeyoYrQHQa4VOW1E/2HD+UJgvr3rmME65weGZ0JRbmg2f4cuVTVkiRs7OK9Dpb8yb5m7ax
vPUk+1dE62QzOuFbpEnY7GXvrdXsVqc88flUSgiLBhG/ZAQeraU2HRFpSUlJR+MEVFMP5Gl5Mgrt
2Uswb7YGOcB6CNdzyj9KHEgTMTO0oVOYofSNabdPWd846CHehs1TkNIClxbRAiQYGZZMMnS1eZNm
n35qtIYaU7wV1DY2u6GfiGgnmbX2ppgfKTXHHf5vAmuMdMTc5/nQOONn1OPq5M6tf6uZYigCmz66
Wuw+hNrSu2Y19eHfPcBviiCH8/++B1j1bfZ3ciDf9PsTjO4oZDss2iSTFr3v96cXX6aVBCvc763E
f5YCcWAvZEHofcsx//+fXfY7wkrYUn02Cws98B9xoHFz/+XZ5Vm2EPry3KIB0rN+hJp+CS0ZRQ8N
PWPoZ2A/lRmallvc58i/WvRJJOyHZczCus8+lSIP9LluIyj3LA81ZtzNMPvTimPr+KBmzaLrprvg
AaAqT1iHgWgOe9QWrIbZufvQ74a9RigKBIBDEUCffu3D5OZ17achFVYgs+mJgdHc0BLE3aZYNpXc
3oqBth7bs1aKp5dvcIsbh1NStXfOFHt0LgBBxknm3Scf1g2gw2MBzZgVxpNgxShjOtdNicvErA+e
119iULZjPL9Anv7sKVa9tWJ5T/2NtA7YAbdOFxqrsedAWuFPUAKvRlrmapUIX6HN4b+ZeipR22n6
Uo4diFYsUj75xsmbiF+G6V3nRoW62WzSKBlOfT7ecHLk48pFiKElol+btvPKm445h5XcqqKjao6H
c6jTceBDSyprfHtC716QkhxMSZgPYeH1vrL2c+x+8+IMmMQ00QOrIYX2RXjNMuvewziL/AhU42wd
yrb/2LTOoSzFq66Lc+T6j4Qg6cySH0K3JCmGSDUQLLagJ5pk1h2aE1V5tNihay7aUdftcRyBS6Xe
F1CNQghrVHeOeAO8yN5FfXnSeInKSVtbBG3NJj+2mXMyogwQR3YDDLIzEIc1RiGzmU8S3RR3w7aR
PF4WuxmPlxlKBUC7dSJ6zCUmzqSOU8S4rN5vi/tKVtCXmooMrnsowTLWAFH4iz7U4BoTjCJ9NH62
PEW3ex+07I81SI/wg772VbgzsKVHbUZHMeVV0CGV3u8UtEiPBDKsbdxWgj/T2A4OD6FyvGkQJ3n4
3DpW/+xpefhAp1QLplKj+oMvd/17nrm0RbhXeojDDemEo+DsBbEGd19xivr0VMBFHCvjkYfVtbfC
ren2xiqap1dPlFtv2d2zP4p9TOigyUjFg9rrG/EQRenVU5znDC37QBHNyUhTPhUwSQYKmWiYxLWd
BIJIPoe4HUicddfaZ83EfwacagViAwAvOjtSSc9mXACzm8EEDnBc5hYUNtptJ8XB1D3Mc4Z5tbPu
NFj+oZXasa/pSVscWpp/5KfdkUjUV0aJBFrPB6fuIeyEd9nwgpMKxhOzbQgOYVnb1WYYkS7P9xhX
Dw5tMJ2wthbpPuHXO1IgFGsDjuqOYMm8FeG7YTtIVYFq9KaN13jW41RDrtpL6c7rqbG6Z4vY+IeY
NmbZhycd/LFPrUFC9aOVe0cO8B+pmuE0ORjrorY2YRPvUre5pqOzpfnzqtvmBQf61o8hgKXyfd4M
HGs9TqCklmBE+6EK9JztCX2SHkUWeaef8AMyX9C9pjvHhIBIqKiWbbIg9Fj6UG1VQ+oy6yZZDaxV
BLt030eUVrSbWXagFkN9hF2eEsy4MR7zPNlKA/KTIyFGjZtMRSz7O4xL9HQgmoQt9WquunRu8mhC
hw7NBGWlD7TaOII83TFOES2MUAz9g1mJYMIqbzdessoXIqJn0eLp7XVN7jPCWA0YJQUvTkfVnRFI
E6d5xW6EgwIP5UhzJ2iIjMCIFvcH14oDm74VfMwmJq32wPpl13r13h/wqmGZGHjJJGbZGE3blD0i
hxdk5XzpEEEydmAGHfRNWAQ2Ri3ZjUeTE4MdxnvuZnvTG0+UqO9Rfy+WnpHTSdi0wj6m+UbvkyW9
fYrz5Gxxyl4KCf+dNH4oDvr/PCzv+iT/XrVfGSz+Eghbvu/ncdl/Z5vCdH3DxoNPDuaXgUNHPnAo
dqY/AgMQU8Qfx2XnnbBJQ3uwgn+fK34ZOZhQvAVraHq4hqiJ/gfHZUP/K8/FI3HtMNRwZXJCF+Yy
kvwycpgsSs2kkNh+bIcNz7xpveT7XI7Eh+3nBnS/1oTHlFU+VT32J12Gb7MmIntV5H7/Zne1fjaH
6rtf5Ma6GcwJT+i4G72UPGyyc4QZQLmo5pVjVMlDFzdFgHUJmdEn/qIDeeVL4lvn9zUMFbR7Y3SI
MFJS82GqDO2DgXPrm6ek+4jpc9cO+V5C7B+FI4LZssn0aNygo+X0KdSNCgKdfvpIput0lg8Tj1v6
difxxYic6T51FSKHHCA+2dEO39eVk3d9pKyCFqGq/GblYXIooXZj8Yj3Pj1BSdUEQ+qGK5N6wbXB
+WJji/6WVDBUSu9rX1t1QOFGvV4WmuSsmhtulFc9CWHPtlZJijMNh2+Rb2xyUE3UK+kO4i44CM2X
O9WW4cqVbnvyBlrvrcWowIw3XjLV8XfSUxXdQgwoZzUtLZp9pSm6dmfjZNnFU6XP9nISI3Q61tZ6
GkPXXWl2KbHlON3NoxDeCAXrarvvis2/1/pvp4r/qS6uP799btu++49r3XL5vp8HC/0dhCxynL/3
t//CbvL0d3j7CHJy4viBNf2zwIgLmEva5KLWicn8erwwuD653n/jpHKH+AfXOvyD/zheYGfEQc+N
gyQQEIY/X+tChBOlUP2M+wJxnSpsFL9DBVTTr2kxcK2X1sRPneECqisM8PAO6foo8/yYhPMZCWCV
am+ZAYax1p/0YsJklL1kZE3S1L2bfYnJ3LGmtUljSBD6er6pE5qiGgWbyY3ajw0236OAgb6iESbk
WUammxYEQIW17I46NTI1OkLdMHDJaP7ki3jJp2OPNobcOqZD+L0xwlfPagOHMW092W20GSDpHaE/
XEVb39NU0PBUZeLiRgXeq+WkkuHOOWHAPmWlfHAyI3DLrFwL1n2buivvHkYb6E2ju8rhzlHQBDGp
mp4rrcSPmKWf9H6SCGNsQca8Kq5axPlD4VaQerupCjKqWXb0HLjskV1cOdAkm8wMT5iulgznVK8U
88cq1qYe0XS+Evo4aB1Y1qZrj55o74W9LEFgKfru1bdtMvRUhOGJ1oO55M5TNqDcitAzIEtYOz8Z
8qNtTi+OCUIWcyMftY1DoCLj9wVxAb/0njWPICCkvVtUjYFS4O5aH052FWVqbSiB3cph0vSsrTur
10gQ349qZWL9ojDcsuY986/J9oZgrJleIFxvzbm7a4b1rbJn1BFJDoSAFpJBaKN9oYoMibPDtHM3
4a7qjCxOh9ABfm8SMxGe721ePRgerxbu1xu26QdnjAl6QeMa0vcxbMXFBP+gsXaD5U1pDwde8r5U
zsF6KdvZB5EKm87NPlFw9Jza7qmHSNp3/pG6NIpPYeN2DkicFv86lTSZsenT/sGDIr+aG+NoV7iN
SHUlI500qcyewRhhO6Nhfq31uL2xzJ0q1b+kSUo8hY7gZIKG6TfikmZjsdFK8yB9fQ/xrDt10j96
OhoX9tQxgyheDxePeX0dh8ZzlvXuQ2KrpzKcnsoRs1VDyNgRnvcQ1+ZTbY76Cv/stM5KD3PklJbX
NFTljcjA4seLcb2n8ZNLuOvf2/VvoxnD0n9fAu2nr/+5A4JU8/+3atemPxwz+N/sgVwIfCZ1EDYK
x1L69ec9EHOSARTPQeb4Mcv9FDGwgjisk3xL2LrlLarDP7hT/4Bj/zUv6TEuciAjX+CKH1aRX6ay
WY+UaMw+wsrQ4BdLvE3idg/DLAeKItxboiDUCVThtcQCkkWCJqeGCNH8OevmdG1Gw4NNQoRzRvWy
WJl6WK5KT480AX8x8hKUkx5fSTUdWRndWye8OyS/KCUlhga0q+vcFb0s95zQ+5rox7E3IcjYAl6x
ni4WX4DW4cktOZVOPmWUCbId5BI1FzhBE3p+nUcdOOewrHmLlP2SdKBMO9TuzCbRjtn/MtopxMCp
eitsjm/G8NpmVDAgLpcNEsTcXGugwTRsB+lQPpo5P0HonON4/sRctWV/Cy0QJFuFel7I6FAvRXra
j069rqNez/vRtNf9aN0LfzTwccNt2MFQy5cvBX32UtU3L6V9He19Gi1+Nm1+bqteTPb9nBkHbBZE
qkhDNxkFgCVNgIJGwJ5mQFC0hwVP6IBtzvAC6jQIgu25lDQKzjQL9kioA02DpVOSRRk+wwzfyaWK
0BLQamK/Fpusy0ZmUTjI2K2Nk7kUjqc/Cg2L/q3vOlh72iUHE6DABaDjfu0M+AHDQhIwpuQJ+szd
tNUd5MepBTkQgh4Ie1rTmvzS4MnMabYSIAokJ08vlY896AIFwoAO1kOU9UcDHymEkQ9L8lOK6VWn
x3oEgZB0WNmFcW5BI4wLIyFKgfcv1AQVWs9ep0ER8sp1JcvHroyDkFROAXDBrVJe2hrubwdz3LoB
WcIh7B09zdp5Ir2HC7lBOnQSYAdyFqZDC9xBB/JQ1vFuRAevgD/UzAwz8dUhwyu3kCFmF/coqIhK
Wo9axobGbA6WbE6j7d11Q7sZTnrMQE14naBhXmeDpDN0RGcBkgLD4kVVIHob8+5P6bkxugCm4QcL
X1U3pfcWEh89nscW1EXqZMEE+iJ3vZqtokIwabtVgwUpWXooiLNPxNqjVoeaGN3Hmrw7WttuJgBf
EoSvjfBxIBjP5fpVEJRvCcw7NseMlAi9UaRv/RKpr8nWN6mrPrjcPboNp5TpoJYUfrvk8SXB/HFJ
6M9DOq5httMtVxAuWLlKGm8OhWvnyB7rYRUL8dEwB9CTIGIBUmfRcXBz76nl+cVOlh8t670XP09J
LGKUjzpt5SaudS8XWaeFPqh7+yEyDkotAeRBfa7M5DHKmivMYWer1Q5QOrdeGc1yaEnw4NhzQcDE
NcO1ByoyQZs3aMOCHNRv27GnzjxtdrVREPliAZba3b7xSANa+rWU5knN3VWUaueL7NWhctQqSLHh
L+ql91TP/V7j3VicVrmdHJUO/Sec7pWiSBeB6dFGZnHZYOCTeOxb48D96MNQNBAZpXdrDPMlU8mz
PXGD8caLJrB1Wjo3PBcFaxUJTl9e4VLJmxUQNTgzsXg2vnd5/mWIhBdoZYMqyqtOsO5iqPlzkppf
+WQSIYtUv1J2SBtJBTcycoqHbuKmK6bus20Vr2ZnHlwZPYtqupPzueW9uZ/QkFblKCkfrXCK5NEx
LIczAs+rJ+P3VFQciyx87rT8Cx1gZ60rv1AXI9dT7+LsmnH6VD2kYfzEL53bFStlja9W3X1PbZUd
RguDimq0DqsGmK8M4/pzUteFAvfPjysUcB8DnEZgxipc1ezjidsYBWdLLU/5PPeVQ5tcq9F97g6+
eyT+1lmfiIQUdHHIRF/9O278djpkbfPfx4315/yr+js0kLVoRT9Ph8hO4mfL6K9rIIMuUaYJFkA/
XKkLG+Gna8J5B8MOBsMf579f1kDuwhJirwRnD8vDPxo4BFujPwMaaGfGu8//2iaAYSE4n/66BjK8
0mrycEJ5as3TZPuHJsRiVch7jBJVe+2zW9DjUHRnGrWfe858eU4L4JAFbWh/UZihYVPfuro+TCL8
2pty59X2yVXmEd7ta2In26Yct6JOz6RpiFYUgTeF10iw/5hQkxM83RgaUCkOZM0PRVZVPHTkpVtc
UbW+Y3284Gt84wF3Ca3GpSp1SH4JB9m6bkGpu4+e3qWflK5pqzzz/FVZVU8yL2gEap89sLWErXZI
CGtXMqAQp1Wm86zYvHLoxw1Vb6uhPSchv7buzfEjtvdEa2FR4DXaQ4w/RIQiUrrRa9fY6fhRybTm
EGrFq40aUuv2lxJIpk9WOkbd4sBzZj/2Yk9KW2vK/zLMNb0GTlCZ4i6QchrTOcWZjwsg5i9DZZ7Q
1yas9Cry90rFzWoak430x3WDtQRQxC5dWidEuTQC0kdd2yjUzTlJu2NF+IO3hhgCFlEr4pGpFgTM
pibCUFoqkKj9i8Ay045AOOVW+fQeef2h8+LDBH21HqOHRTCKpbXr0bmtKezuijP0mocjGDbGnWWf
VmqfJxm+FEhGKDIBJEAy2eEuEvQ3G0Nvr+ewQyp3KKsa/fB9MxZY45LLXAIyk2g9E+59lnS7nAR9
N0yA9npeHe5HlGNZdvPYYHuouwbLGFMVhVro5JcKaCvA4EO9nPqW7AgnvGyZCXHwcuzfjGzcDS87
CZuXwqwvRG3zcyobAuxlZugtttcyoI97UyFixYhZElGLattti8gVI3aNlrbGS7ThjH+M+ZtxGjym
/NohkgnEslaDIk9xq0czwoBvSEdUa3itWkYPCwxGgegGd3ZfxfVJb5zdEqevEecGRDoBmb5Xzb5H
vJsR8ULEPBNRT/8/9s6ruW0s3aK/CF3I4RUACUYFK1l+QcmWhYMcDvKvvwvu6/F098xU9Xs/ucoS
JYoEcb6w99os91aWfDQT+4al38jyD40SYbTV1WIpyH7yqNhoCFkWllxewIW3pINXyTJRcbetIutF
2tu7nnWj2PaO07aBdLZd5MJSst+2k9Q6R4t1Jdpom+NBPpXbJhNQPixhdptjxyHdUsFtW0+22uYO
XfrnssnGQKlYUP1YkvasS9NtbwpZvg1XPrGKl92lEDfpDWZK2+6A5JU+utK+2dpYAT5mI5uWYvYr
3BSk2RvlYUKo4U+8RNa2y2XMs1NZ7lr1QEk07RyWvpLl78QSOGEZ7LAULvn4UBpzPbMt1lgb29v6
OGPbxzrZZa0sWS//c2j96JE3F8N/P7ROTLX/Os+ku/3XieU4LChYMZg/Q5w4NH5K/RwYrwgVLER+
vzsmfh1aFrHZyMX+/aj72SUj9XNVJIC25TB99P7e7sLQ6d//3CWzOaHOoum2YOdx2P77oVU7omXD
hamqdqzP3sAn1YPoTkZ8p/UHw6iAetcnkFvPK2E+SgwKmcjareScia0pTdasNKWbAm8A2WUgyE+4
D/kafVCqJ88TKqrcFOzCewJBWIgQ6IKKfD+6eNy4haAS/5ZikVBYGZqo9WduhrIrdzbyVIccHDQO
oZppZOuOIWOgAtmy2ew2B7KFc5Pv/LQZKeKaHqSjnSb3N3Sa9mEFeewM3acMBHIHCplAtfc0TS6l
xj13TWk4veakjFDOfKdqylfsoOzT5ci+cuMsizmN2VRsDDUF3kjQDmQ0ElgL/iZqoOFrAJtXwM0L
TVgJyLkH6LwCdt5A4QVnWAHwmVDlq7qmhxQQdAwQWt3crzTGHj0tuLSjAjiaecCl3UjSrTHuzMnc
r6S4DlI/ZnOzL0vypth3j3V2sevu5MXYGXlZ3XigGZvJGSHvZWNYZ0B9cqDWeJMPOpDruGSKLJlr
1rq4xDQIFUTsFV3jBCFbR9o2QczecBHc5Um20m5Mxdpb0rjPGE20fpFsvG1U9cbZ2yDc3objFhuY
m9kIy2KbY6KG2h0r4LszXB/KD6K3+4PuvW6gbwnxm6jx5rvpKvWLnqR0PZTxQTfZA/dVG+in2U8P
81qTA8spOKUu0Y1Z4oTM1SF3YB/xC71tPrerNTLHzrkLilHOR2ayzs1U4xYZTQLL1U1/iO/gyUCQ
uG7KxAGJYoxUMTEJ4N20ix4ixoWQIbtoccJ2lfIsM9I7Sw2HjKaXmu9mK+6NerTu8D93d7D3ZDAo
CSYHYXsDRJEKipE1z/CTykwNFlpthtu7XGC1yUEYJv1erMWDsqWOQYZJG/EpVYipVqxdvC37sfY0
jPF9AYhDYFTVkRiSu74fEP9p5HeX6K8lfeG05YWh2UbxcEjm7Bhr5W3WjzdCdkeJW7cgooxu5IK0
jyvB3AlQjQ7xljXb7I7zz0B7iwE1TFMbYEB/KIzsXsQQXuYp9eEdhV4bc6Qr8ENaZQec6FPBdeSU
LNS7gjC1lNEVXRTGnSorzgVj+QplrsGivp9Q6AJ4TgoVy31/osvGNltdR73dI+piQDBcyag5bn8R
us0XwFj8/PlYD+wgSvtotuVdA26ZWOwwRlxZoQusnOUt64yoaPMDuQVcXguKdbJuNHM3dgzAzeQS
86rEVAorQ2rqo+3VgaWoMXQgL8nguel8UFM9LAhYznBV66hX+rgMjcaIJJZEAwBMC9k8zvq7WYkP
MfuSSsWEIuWpxddskCVEMg2qeUY2qXNe0VCuIFNgDqAnSA+S6EoNiKBsGKthAS166wrkKYSKDSRp
JefavHE9vg+rupZ3R6zFxD3KKFsQxZSZfNR4YoqRXCtLEo+HaKDsorwzj/+cvD9O3m2H999P3rvv
naz/qrLnLP119LqclB5bOpfz0vnddfjz6PV+49iFY8Io+ncF/q+j1/5t6902bh8H8B9V9igK0N9D
OQHZrmt/UzZg/6VdtPgdtKz4gDfFpPsn1YBVIeMWGnGApr5eGBUpxYUImq+IpCgIyUaRsn0Dmh71
BkFsOQSAgpE12HFywxzUzyr/yr48imVGK+0EeePtFT4fxrw8IBUjqsK1b7KkW54qjQT6zlFYCrL+
aokkn/CcYWvPsR4VxCulzXI3OZWxtQN57fdO0RF01PGztP6SmVb6pZ7L1Q3sdJxe7EIwp0pgpI/6
GMWypW4lECN9hGtk9b6Y45dZU/ZZMgPmtGiThloMwUruC2iVTCmOi2ZJ3x3qGRyB+tAWXbeRZL2b
zCQWWRNZtdNAzlWTslsIevLgdvbiUGZkEbZU5od/Pj6/T1twh/z3j0/wVv7nXFIe9VN1Y4H1sX/F
DEBN/lfl+uMzwmZnKxxdFDnUu7/GLZal2oB4DMtika/ypZ+Vq02AOP/z/7EF26P+xn7nP/Ew+QXM
bVwVBjMxSn/axGe6Ymdo5TlBXFyXqYocpoADaWbdB/N1cqZT4QWIBp5oug6Ouo0yh/HKBOCVJJib
MVFPbltnfmrGT22OCjipjK9K6+4mIlmwJDB+ntYzs6NvpPrlPmbaG1XXnnKzuzq9cl1N415myslp
VPBe9Y1aEPih5Y9zPr3lA1jxFVDjKtUXV3GPig7gDnwA9MnbuLNvUoeIR9ET+INdbupCVyOyZhKX
zABW59ZnFR8idepeX+yPpLdOKTE3TB7umZg8mjq14jo+jw3tfswkBX9iUdknq9cPjkvWUzVit4mV
I6MNaJHis0Ds37Us5O38HDvTp2ZsrksR70s2z11tHWSLWQGiZFo0Fzbs5z61z+owQjubofk5DIV1
hJnI/saaUTLWtNk4eNlrnWjBVGr3Bl18jfNZQ+/YKcbOUUzfxb2cLTWTELb6mhca8UQ+ZRdZg3e0
ATnA29kwSP6I4zknoNRhbqMCo0/jCrqKuzfL9UEnwC7nRpDDyR7J+y6N4Wy3k58sTmhAZ0omzCQK
NF/m9iIjYo2n22EmVVXkRtObXSZk6qh+TL1ewdzXS5QEuCvctQ3U9jZRNWiW7yTAssp+ijUDh2AL
vPGq1u8dqMntFynfMwNlBdbbZRyDTkKEYm8w9cxGEkYoaxWOZc4U6bXpHljc+bCs/WpZfT0+DDAc
VzcN63r0+/x+VqZoEYCOkT6YeUkZuQcqbXktm7x7u8Bmuzy53ifoJfgRHzNyvpz6vYbH4u0WEICr
IJYOAcnFcLfwqKcCw0ZrfLfNl7p+VIYPAai4yx9StTlAYPJVcHQCzpDWRWLKUJnh4anU46xsVlui
d0VvtUE3jCYgTPPOYkE5MO4O3UGt/NoerqP6iecNxsP01mOhdH0fIIisQjgMaBXsBPPyMvqNoXRM
66n2qjZbn0fdaNh2zU0FTXluH9DfpaFcvXynAdcgX2m5phUl9K6QTftZDG1FIgH6z8VyLu4GavKK
/qX36iYi5IP8v2kaXstKe3CKGPl1zPST7qs4LE7pkBiio7gGl84yRWYvXbNQWcq9YNCXc/WQlOi3
dgr5xglnYgJbmkhL1r5VV2HSYdpPT6vShrMkmdhEV6e+tJ3glXk3RwLYMxBh7qu29BDqGn9MDL9r
BpjVrAswWRvgTCbDOXhKTm4EIfdmF6jjt5iVC5mIRJjc4AZG8NEQJfbFqr6qiHw12w0kzAt9k8eo
n3ODD4eJ5XX5wgq4Bvnj9Le599JNtc910FjxvqinYCUsoum/cXiH8MEjozfBi6uBTEWodp9cOQW2
WQR1+3Vxs8ACG4CLOmDYi5iPMDD3Ps650G1iFtZ7I5aBOTywjQq8uMTUxwUBh5v3dN9p8I56HWxi
6auDE7igQCtRbLJcP0OLLJsXnRwIw/ioVkka+31qmpHNFtKYvsgJSziht4u7slF/TJf4thhN0K3x
STXTQGp8BsyHrHzIeK9meWsyP7aqgj+SeFZ8cM2MTRz/W5nVodm8z9p7ibAc4WNY9GqI+cQf2zlA
p3Sq0+qY9Dc5+hmqqWAVX/QZvyuBFSPwsrnyTfducks8uPne692IRmnQwBLX5FOQAjZYhEcM7nNP
OwPlnVtFFSm0ORq4/Qx55pIPYWM/mMiQERztuyyn61RviuGbrq1BgvzZctKoHZPTBPNEWQxoBa2v
AoKskiKEtUgB1n7UI4ORTvNr0e2spAtyB6uaSevae5GF4is3yzM00Nt6hteqK6feJQs+5gbp4M9a
MGATPlrkpJ4xthzsjmyqR2Oxv/D2HoqaCXRVX2ci581FMJ8xT9aAWH1SIgurWJ43r5mWRxrT6E4b
PtzaRRoP7J9x5MjwwksM+DfesZAo/J15L+nb8mY5qUwD2D37coHxCxqu1+yDFju4EAnmZuW8xCsu
R/TPK4boLY83Uz/FZXGqizECa+cXYO+MZIvMIjg+BvpakK5hGE8N6C7C8Y7EYUesGL6xlP2MaC2s
CIG2Y/zTI8GdKpdCoVcEC3Ucm7DOMxWtuHBPcQeES8X4abaYErbmGEdEWhgfi6G+lzMifEfFqJiK
qzQ2hZCVfsZsww0s11l+rgAU4n2sm1Hl1J/WwfoEs7f0KzGeNK++4FbYqwMRp7F77XX7NU4UGJVc
LH3OJc9hileHW5OkzN2jbMBmAFi2Vtx9QzLaodQHIyA4MXLr9n72SJtFK+8gqHA7csXF4pLXJ+1T
k3XTvfiR3vUDx+9sZP5/CtffJ67/s++7fP8PoiTtD00fDjJsX/ws4JKbm+xfVatHcBZfclXaO2JF
Nmnpz6rV+o1CFiUZXPUNR7M96mfVav3GgAu4uk1Za5gOruu/UbUa9l+04kiodPaNKEz4hQhC/zhv
ZRlUWtDKhm1H9RmBS3yW8WYkaybiqRVOLWfIc79upi9orpHNIGXhzLobEgTUmS6CmLtxnOk1Yerd
lzabRwoi5YQvFPaczLfQOIaXSCta+5Wz0EMTXmDl6Kxu2ZcVNuBk0kr4DrLf69BXySEkWXLurv3o
ncGxRLSJn4Yl/xSP5qkW8yelj2+9DE3J1J9kD6siWz9X7GEKJztKa7yTo/bcxMbzSmK3kYNiydg5
LFly3whR+JLSRjedc54vL6mdkj0hITu5h7LMoKuYtzg2L1LTTqhHgWSXu/w7lTMhHrbyKa11dE5Z
8qjU5ceiVc+VYd0VqkfG1kg+uH6GQXhjM/+ZCw0eQ31K5qge8ESrsJnVYZduhnJGTA5uWtuRkQLx
Ul/BppjLvhrH8xR3t0AnYN1Udzb/KhiDCsWIEiu/lHr1KYFe2EKvsKv1fuNFK2aNmTyPFN37Ok7Z
q+4kDw4WlGwuL0UeX9EjYduDbokMeGrrk8mcmvOKWmLE73LpiWJWcJXMVbJfV0AYDsu4IWZAJAmZ
0jDoYMWrtUudZTcG/DZ1sIjA6kMtE3cC3/xirLcm+8YpI/JqUp+RgwUa/MwhlXA04eTG3rNBRqXJ
VGARDCnVdztdIs1Nd0Ixzy7hkPlm02d4r414g3R5tGvSR5EKDaYIBt181BznBAA2wAl+K9opquzl
EYHVM6qhs6yVIx5IG4FJfIe+5VFMXsf7TD2oDc+ekV6lDTIy4SQECT3NsILMHFdiS7Tq8lZ32I1F
46cZKpAJWS8gOgfImbbANBvacwqnrMZ4KacyrBAcGyaXMXyzBWkdgENz367ikIBLtRdzF7vunkse
I8BQvzn9DP7TOK69+RW4ILJe8Tx3QJt6mUXWAl09WW51r71L6yKq6pe8M6gs9QdjXMLZZaQK0AUv
4U0yOteRRioB+IJcZtenWMlVct8GY5e7Nuvh4bZNiluOqaM6qWdSE6IENIkKTEYORjiqt6ZWPo7s
oGd0gq0S++qShynKlNnt2VoWYdt9tmLQivX7INtAziSMSMcHzZRaul828wbP31uLHZkst/F1+EX3
kSBIyUZnXy1vViN30Nb8Gs+lUMcgdd5Sy/GNwfA15wVhBLl4Bs6o6tShjrILRM9QdBSaLdm+bKiV
ql19DVg92Thntybz52NUHmS7HhsM/1ry4XoSr0Z6QBoYQhYMZiIbXC0Pst6jJYb9uSXZkWwTx8kO
vOpeGS6l2wU28+UVs30F+2dGwWQh8wA243TsfRDijBK7GEkrDt51aEED1KAZepDBgB2O3NnOP8gM
DhCShg56zZ1dN2RWGlEKfojCAd13x7NunICy87JxN0cB7g5gUZEz8UqeiAxMfZ0cYlylvt6yi4Zu
lMKSyaEdJTi+SuhHAxSkttTekBUcKp4Jo7IWySUmsWBWi1t9sKCu1wcvZ//LZgOYQu/iL6Panza2
0ghkiXngP6ri7czdJj//e/DU9d+77z1jpj8avn487ufoiUmRjs+LyS1H5L/pfNimakBONHuL83Jx
fnFO/zrCN/+Hjs7HYrTLuPfXEW7+hsEc/f+PUx850d85wB0GWH9emHomomaegYlmyN4MIv8mK/Za
h6ct1gR+/BrpTf4dqcvJmE0R1g3tyVzckMpxEpVxN7TmwaI/6aEdhWWuweNH9OO0OkGubNyMGGfj
MneoFfXYR1xySAZ5TWOjjAolccOxR3hXOebV8HI11PL1bpbdc7HIxhf2lgq5uOMBWeYI76qcbqek
uC+1/inj87bDIgL7B6FhSAngbgKFb0M63/V6bqCsJQ0AlkkPxa5p/Gytb8micPbZhFmEtR8+L+wI
yXgRo1X55CDcoE2YfaGV6dWzi/el7i+eNr7GLLt8ChCXUOHltknJImHIBvM+Izx41F5yr3+3c/HI
GnUB2NrpO+wtF8/gT8slXmq6sA/HEug5FtHsAIb0YCXWZkfihBZYZclwpLJOZlV4+yQ1lb2CCHtC
m+N7Nqw7a5UPsTYM7BLB6cOMv1WNJo70bn3v4/Yew+BRJBkH5FzeKgWOiArBll/Pw5u3qq85Idq1
bn4VXE9+KnC95b/r+X5o+0pn0/nJTfK3WDnvpjlBLa2JpdCvbpr0xsOYKPJ9GWgVgnHMtdukbBNk
Wlvoubbln6dbEroApzJv2egIy6POYNHXWJAwleXouRBryFtwiVUvLFbkaXWXklWVLcmRgzPSCWOz
sPy40AQBpZ7MWN1xFyRWMTnkpFclxLgnJnMwu90VOVztOSvPwgT7SvA73XYwEASfaXJKdk6yvCLY
PGVbWnyVmBy/hpG0b5nW4vvrGsk5ZuvUC+P8dcwqUudn8uflPBlf7b5KljA1lnuH+DZofRRySh+6
7OUd9vMqDHB2qwd87Yd1Qgwrp2On9N9a9vodAdQNyGMNtCnxYRwsTGrMdLflwWToAiyYvmITCgCu
2w3gA0u6wxJsY4WigBw2rl1xMChWEhheC8qDVe2fW5QIOoqEFmXCjEIBzuOJMiQqkphJIT/Qct6s
wj6syMrrorrZIjdcMIEGKHi/Z/eeuPoXCHdfbDxSvaVGEFsRE+Vvcaw+FIl9UfJ8t/TKbs7UYw2b
Lm/Wl3xqTzbkFtrni5d1R2GphyXJwmREMy3VnZvOTTTY3ivr4KemHypfyNiFP9Td1Dom/I6IziGO
b8dlcwwwCtWMS7v2TF1ch0txiVYU3FLgQCL3MmdFwy/61E3ioZ2QcIGa3JRQmVlcapRRrtXstM49
2aCQ3WG4ydAH6ONyU2Ckp0EOXBzbeTW8ZmVzgdZLeDpB1wDx7wA6vw2z9tFxNZH4YCm+Mswd44zW
vLeaGSQMlwMDL22+Ztpibkv0b73dPXpTdTSd3g7VXB1CY/ZIdq+y6atWrflL10MCb6yWYeVMCbOQ
SzGoKdQZR29DYySoKu66wDRSqoK66kOjMxFUxGzdh654M5XsHYvlcDbldE1bp/elsT50HMCQ5d2n
VYBJ7xUP5Fx3JqX8UECQDKQHLKcmlC0yiKPndWNw2EjSJ3TIjEaMBGQ7xGHdTj7OFMTHrn6Cwfug
qzODgrR9L2bzrNrNWcGGYIqEu6YMVcLfBvCDDogCMxujttGuyC8fhgYHORBohDhRgiReGhCwF/3G
7pLHRoqHSlAwW3PUwqJBTxj1BWPVoiI9yaVgVG+6dA0nChrQB9HGvxk0cVqIgxo85X0E8j6s84U5
dBYonr5vNfNRugzkSnSbPciJf8YFv5cbnPP/a88F2uLr23+oNnjYT1Gx+pvHplHDKAS8ZosO/dfI
AJ6NZZhssshSwkv+B3s56zF2XwhIaOWdDXj7q96AaGMizvq1H/s7FQc6rD9VHNhXVe5TlmMgVrZg
Wv6x4mCNVQHs8fQDaLjU7yzjdmisHffkz57W3aZy2a/QtTwsDqajRLZq6UGsEDgK+9zh3ETtm1CI
r9e2Jt6pIbZJ6HezmXwMTfVN6dY7gfrBdcbrOsM9G/oIhnfqp415aMrskLXp3TCkF73K79qhuZ0M
/aXYqKEMwSXHdyS8koAnN4S3ENkoVkzpQNYw6IF0coSKp1Wmd0mDB579EKMN0NkQSmkifKAMXpCs
8tKsdCQsn1RilibXxb+C8Aa5VOEtJANo6TVec7ZW6efJBA6rDdNJp5WNR733B2Qw1koyW2/d9D9w
itPRSdI7cjKfaur2qkNZXdJ3ICJRO3maO0ARUiC6FXd63iGw0t7rrkGFlV8HBhUtewS/Koa7sStv
5qpESZTcOB6ra7EAVcyGs9EyHmV9l475p5I9N06TExuLyAb/KHQC9xigqIp6S5567eeJeuQ9vRtg
8TsebaljMbb2jKCyzYsux5Nj4hPSk4vaYQTSrI1+DoAUGfFqHzpuLVjun/XJ2Re2HQIMPeYKElZP
w/Fe3+oI8NaBzttjw5W5e2kT8qw77XM+0NG1YDBUp3tsoYpBETt5ZIFNEzMNd1T9VScH1aSqtJAj
2VA15Oo8mAorstRWQoVZj5ot8OK1vWeL67K6BPSg6FnINCiRkJo2/TR0jNTdj+hMG0LICH5mqgM1
PIUa5w3CN6zxKsHvB4lLxnVhy7NZaFfhabeZXUAyXz/NRXtIGiIMMpY7ZEK9KLF2kmDtgOdEqeK8
S6c68hNuE1Q1LRL5kSkRE+ioLLLHFhk9RJW9SeIdqe/kHLYstxJMHUgYmFjJY1YKBA3K+JAxbd5L
t/4ypOI2NZN3BGU9I2SlvBnKYoR3RLBobRRK2KV9fpPGyGtTuD/D0l4nUzdPam1P952wFz9rkyGE
dAbiFrPIM8ZkrMfDcbUBl1m6uPUS514jG6+VdtWSDDoWTaDl1EAOX9SG8kl0NQFZpFxw4Rf3HFaP
TTXcsLrcKWzSHhxLecjj5b2rnZNduNuG48msPGQV9shMRAcLWd8Pi/nyAycdG58Hk4XrqBf/nBa/
N6fbvf1/nBbie1fn/2HCbG6P+3lcGL8xJDZwjdj0mj+I5T8nzC5ZoDpADZwoP06ETQf8qz3V+W77
51h6Uyv8nDCbP6BpMEToedEewSz/Gw2qaW66h7pYkrra4rQtZEkoMDS4fwg0OIWMP02YyXzUdUVb
xXHQpvt8IxKXpgyaXJzzYcatqYeGIM2iTXbdgIw0r0+9ZZ9UTV9ZyGqDb4v5HjQt3kVUe5wJFzs2
ogW+ZWnLU5s093ndHK3KPSLOYFI0HWJS1vOYkwesgNuaG9Jp3xWMURXtmtbx3p1hJBsO1JzsWpEe
B+rpVDub1Z0GoSH8o/VCayMkkVIcQ0xI6LjmxDlzDJ3VihU8YYzHBCTkFhiAeYOkDe3gAkKfGBvp
QxbJRDLETs/tskS9KHFcpFfAuEGFHtc2vMPIymocpq8e+t2iUA7Mg092mV3muN+Vg3cvRkphPJGV
HBGDiuJodG3uL5oS6RbfSc5HR5k4zsW+dBXkquObsKqjbtbXEkSoYQ1RVirHHovL3FmhKfvnHmGD
IxMQ7Sy8bQ8FAgJI2poZWe7mAyASL0x0uC9x+0zpsSfhJWQbvjMo8IUh92zAw5bVeglOtap4Vi0h
j+3c7gRIJNo3du5x1NA3rfxp06gdHNKKFtple6lv7NgOh1o7DDoyiVlk9wkMbxNZY9yw/iM/cdSh
SMHTLm090LkVKSkoUXdvqBnOFIvNogy7RtyuHJZAvUKo1HuxiP0ERamHapELB3XoekhgPMVte8hz
iuwuBa5W7xLU1fGa7uoEkDi+DRefQ8Jb4tGfuUCt8ro74uI9EY9NNJEGi2rar9zz2doe6qGE1bLs
RZNGGbA0Jqq7hrp6it3IRuXsj+Qvse6jdc/Vi2cb4Vo7X8mdQTtgIsnlVkgf1TTVFzfD2GoDlVfr
x1K1KVamU1WrV1srIsbd9FBN6CLXNerpZmAYLRYlarwN9myfis3ZI9zPmcvxBIlWXdmrojt2kv7Q
kIU4k/0lGVjDp7sxKzMEVHOuibhYh+ZNQt/vCNZIgOcj7D5DIjz3arJXiJTpKQ5a7DkDVuMWPXfp
eKeYEbxK7JBSWZ/zOD3NngvNX4+Kqf3QQHiR6hmlUl7URIkmtN8GllXGYk94gu8HUyOpZT3qHbuP
SkZjXB+dgZ4xbY4pzivFUs4O3YgkQmwk42wg9qvLmnMqkig1m4gJEM4eJratmkc2yNpBlCdKh7NS
KHQhBD7lvOTzbB81ZwHWzSyopeySnbgQhHTIpvHMCJVIL14Lb+yilEvfBfhQEY0AvuW7MVq3lmig
ipGQWALbacHxsczd4pZq3pvY6MmSJwGXmKR9uRQoLzyI/fmdhtohmXWkHuKc2mxPRB7VDUv9wYxA
95IGGiPARZ6xVrdMNc6GLDCGwcCLBehTYwc5BK9BfhKk0DTkdE3w1VZw4QoUIEEHbqXlwWyZiMzz
JR8KOHqstdJ+m4PcFLK/DikpB0g2HFUel1L9whjhLdVNPuspFjbjDBj53ius05rhUMuSK57fyLRt
Dm79e+F574uRPLhF8k6+WzTX65VJQSRLBxdgf5fgBOyK2KFa9wYf5vhxTbUvBaTlvAb7uHZRoxtH
3Z3OlvAeWqIqwXAeoDg+KVrDxJy1f7zc1m0RCoDhmlMfm4QUrbzGYOcda69F9tEjYNAmpBcL2uWS
6mi6N3BX1cl8qBe21hVgj6nObiZSjqdBO62Lu7PsFZhMFmrc4/o5vs8KRkdk6h0YW/ImrOSReyfL
6Y6sSK+rt95onAlJY13o8J/UKrnGhXURqfq9W+3j0Ngr/QOZZFMaCVk8TpN1U4Naq/SOD3Ez3UBk
IPspac5LxvtXMb6ZR7PwVZshiai0z+gGDmPMcK2Bah8HhQF7xsrLMPXmbPFHRPqhx83guIrqluZp
CWptuludrEUORpbZscsmTfEbYFrIN3oczrg2Q8Zzl6yxR65WrMSYYjhY5gSBA8XWP832j2bbpaD5
H+VT8bb8tdPeHvOrdDIhgsB7wiJrUSXxpZ/kWPM3FRi66tjYpf462Ufmyd7e0X6qTf9QOlGOIcem
hd+4T3+ndHI3s9OfSicI6jwJS6fLUn8s7/9ttp9NCvAa6SoHbIgPEKEXv++n4ajO7WemXke3yh3O
lSZM51S4/iCT01BRGZTluUjEDrgYUSgaEGwjTGnOWg7xvqouLRhpV1rcfJ6WHEVihuncZuK/flWn
IRwYoMWEY8CJ2o9Ov1f1j0IzQzZgxFkY26Jwl09iJ4fH2X5V1uokk+y8GJ/tLd+XIaaDIyRuEHm3
ZygRIXYnIORqoBBQ5yVfYtPyV4yhS9qUvljNm7hc9sZovtotSib0VCaLtMam6sPWkWdpYLVgufvl
uELKFRqhC9zdEqMM8eLDfzDPLfUjt5eDwWPpeR9jNQ7llJPNXoTJNO09BAWeSR+M5LXr0PexvFsp
+sb+obATMm36fTuKA8YwAnQqskqKvYAm1aL9Hqbkzktem+W5AdUGuILR3uM2KZQIc6EuUvqGTZ7t
dZaHQAqgNSzBwI27LJQI6m9Uu8ox58BIyHpAn8yOvcv9ipF8Y3iByZAOyirxuWTLgNpwYv3EGiew
GfpBEODXKWHZ1jtKAYrVdqdQdGlQ4BzN8TWv8j1hwqzjdXIgTWfK1fJUwoOln7rrfV8zSXABzFdA
8PPtcXbgCOuQOVA6zf5NyUoQHo9xk8NVSPaejvRdL3cD3p50Jm54KgNZKnhCGz9mCarr7wxLuCB6
qFsjy6A6kuoUeo5+To3XNe4DR1/3NLxoh1cuI4X7IiYlIrmm4YtAib+kH0XZHDChhtmaMm3FFNyA
UU9738AR56IMM9z4qmcjSq4pTDALN8zMNXM5F44MSDXl+iXp2UMHB2DDhoGPUYAYn3db+TDUt5l8
oCYRQa20gcWYOuc8cq2XvHxdSAKtSGcbeJuZa9AOLKFmXNlZnFy0za1WBRqgGT39CqB/Tx7PkTc9
krO6YwodevmpsDZXUHHH1ChMxNctRbyBVTtYts+OL7CRMVZOF+kMf8flQ3HRDKfTXbkkQbwFxFDY
CgrcsudjJjV/mhH21XXgWqgvJ0BYnFpKCjjGJYoT/avC3+IUYemuB4ei2ZhjgLGZnwCGba0pqPU2
MAhfqjP1YE4WIkeCRJiYkMkTmRThGhifdGpQUbu7JEkDEqF4wSlv2s9e1/uj/LARx0luA1C2wC0i
uyTaKXHzkOJwr9XlsfR4SxCfjXzavKbYb4OtDbkMPSDM8ZTNKCIy61pnuR8DDRloJ1zaCkGR0IK4
jps27EmbFAhRKt1DjEKiGnt8Pamu7bjhup6VZDokKp7niiHgQKXZIuAu9i23LYl4LuZ41alGW/qH
rqtyX1kzfowEdza3x8lDohfjk5LOveduWY7iYrfdSZhEQZOhGsMy4viNMj1jSeIePH7JnMELQ06O
pJ5xT0484hypcXLOF+Az1Rjg0/IB0LAMA0m7zU1QTtclcoCVhZ/5VkxpUMZvFiqPybqzKRptJTlU
xupjaYs6uXdpZL2O4LtWOQ6gfu1RXEjqjUbSVXS6SY2ucmKTpDbKMSu0vTDEFWoglyJ7RNR7dfNQ
x9hfaE5RIUd996E6lLathvwEuM6Kw3L9P/bOYztuq12iT4R/IRykKbrRkWQzi9QEi5Qo5AwcAOfp
74Zs2XK6a3luDxxkUWx2OKG+ql3R3uf9LtNmy9Iz4XLQqWQqsOsI+yN3qqND0bySOFnB54+893R4
9gx6QVthanU3Gt9O52QzKkAIcKR08ZHpb1HjbfJMDyR/jsNUqMoxqo/dw0IcpixBMxEv151AUvqj
eZKjsLZtNVqw9Xhbpm9ISduM+7vBBbngPp8qjQUFI4g3N5zp9BNZgziQpeDzDTHNsrMRQy/nSU0x
dRu2iedh/xkY56wkPU8zm8BNpkdtyfexnq5PGyZtjDc3NbnSyp7OIuewZhku3eJtcuPW3lVatafW
6w/O0L7hI242S1bsOnxz+06gGhIlUA4chtQnL2rLL6ZT7O1ePsMQo4zU/DL2A90ELCjhLI1tknir
Wx77Rq9jVF/gzu06XwoaElmS/juPfT+P+Wg//3we278Nf5NO53j124EMTpuwqQX8kXX7qdWb/7VO
MKjmw/xouExHfteyiP9w4PrNhPGzlkVEzndMJh+Uyqw94f/KLWn+Bebvr9/awSZJ243Jn8eB8Wez
hRvBX/WWql4HziAINfPVbuSmAaDgF4zHhb7FV4Kf7GnlpUktiAiRCJftjgGivMWFfpoRsiyRBtmq
h1Nwb6AOk96U9jEm9pz5TGerPQP/TcUHOOrqDaP8TTvhU3iV6TOPb9tZBuUptz4JvITmDWi9XeaG
c9mHdM0R58DmZYK8lZTZoHS30gwj6ynrXxTxAQMTv+jxgkc2EE8qUs10J8XXVnnn2GaLt/RNG+nB
QtOLY702rAQtOMeCxJ8rjK001MUZux1Tzt3CjXYBkkUzLAHll04j20u7yJTJi9HqOyemhKvCQdF3
V2Sjr1bRyZy1vbvu43By8wahxNmadnqeY3i76cKU277CqbkrO/dxLBpgxU3o84x1FlWwY/eM9P0O
1vg18+vPQ1e+R5q80cVihzIms5C6OopgTRFelCAZxdpRjKRrE8sy9uZQoliN9bsqJtpYUzVfu3o+
ZRuytvXDMtbPtbCH0NHwtCZOV240GXl1MPqkPyJiIP6aB1EEQ2YCIkXC8UgwLFGbUbHGp8xqAF6a
tIn65Vwi3Pk3sWDdoypkXe/8zN27eotsEbUEWWiQ2RhqeskaUohW/ZV7XwDKmW2tvMpjYixw0tZv
ZytcFDNweLbVeTUeOO8c5wI99j4nWYc9xML40OE2oTKy/2qT1eh5ARkJ3zusk85M71tqHbPM2vta
VWDEoxV+YMxLwKzbpqhmHF1OtHpxmFdHHbXLwcmZkdiWlQI0P4d+lNzgYAk1LUchzW7cftonygrj
UT/jTj4ONb67Jdox+9sbWv/ddd7H8QP6z1Z0TK6BnY4TmWuLw0+9xv8JW9tZAh9g2VRrYJu8V41V
TuHtzHmIsT/ghLO3Zkwqqu0e+8zfOV0TkgQNjUwCku62rWi5JZSh6/FWN3LrSfIyWH6/FQufyXkg
m6SWBtmlvZX6CIhoOuHOeYHUgq9FO6iiPiMuN4GFvT/GttEiFBHk3jqGG5ZUM6UVMrXW3Dk2/Yne
fFiGbsdwMHRcsS0Z+rdsn2dS5ru0LHa1k4aTGg79XBz8GLmE7zArAixJVpiAXuuj6L1Hm+YOokB0
7PArQd/010TfXynkO2Rg5c0KyTduj1aUXKqYtE7cHcZxfGqz8Tae+2VrVd1wWrCDpu50MjTrtmi9
OyOvXq1y4cTfTz0MlnwIPEhHgSAuWABCC4ZuuPy3Z/2iITCP+Oc9a1N8yI/irfr6N0ICX/hDSFg5
YJBCiacadJSBXf9dSDDWGlq2K6z6NlCT33ctpvJrNwwdNFzxvRWc8tsExsZWuNamsW05IMGY9vwL
GYGUwV9kBN9wbb47E3sBfZrv9POuNblaNq3bJFbX7qwqhtZwfWjHFAs0gsZhN8jeShvYka/d8VH/
wmNTgcDRxKbGXWAGnVfV09NoZV9ZHVKIGOMD9blQgzQnD9xGQDEwy/vY7A+96UMlIC2mJ2Ezxdcl
5q2y1OAoNecotpa91vc7WIMMVY27SofKMkYUz/ZL0JoSuqbQFE4Zdqo0I8VFxvQpV4Jx6TCp16Ip
4FZ5hcultv826PYD4y17R55wvCxK/zZoZnGf5pGx1WlmzhQfTbuqMpzOrRV4MiWPDjAmKIwR2z0G
hKssqR8TURE6oCqTuFHSaKQD22HDtQigSEToFJ3ED/Hs7wQNPTb4hpY+67iHdJi7N4Vv0FdTEDOi
29vEjGWjCqR0MpBgoIECZ4NVhBPEQz9O9uuwu+zn69GND4JuBw4LB3xTiKXeLnElPeD12bEL+Bek
GTAUEYM99ON8bQNgzlLKx8lc4QYkm8pAqW63Nna23msOdVwQgGuPtVVZQcEcx2N+HqfjsYAVyh0l
oKxsR6/LfmK5cfr6RV8ZW7RbzMTLOtouCjY1Awr0RBpNoUuWtGJwecJGzV0bOXjnieg4FAqEJi2W
lH0mehKYSu8Du5sA9gN8GwcuH27kphT2OFgEJ0tshJ87t7nWvY8LrbhElA/SqzO4ljWloCPPdG6b
e+E2Gs0lvj/fOXrVnZ2eoUDrs5RVLXEMx5T7OcX8XaWie4oFMH2foX6XzPK+XZjbkX0a+m0rVRjT
dLelKqd+8Tw64ct+ARSexOdoKT7Fsur2Y258DMQSMdmRYFhoy6UiFWPAf8vkL0d7Vq5/XiZ3dQcz
M/nrIunzZT8WSboxUFkN9FaGBNiaflJb9f/9Zmn63sX1Y0rN8d0xGB8z4MYWhBfx5zUSgQnive9x
IF/X3H+zRv4dR59rKNkfeBqC9e07Z/8nqXWI57Fkh2bMM2DpBbh5MicGPmamvIv0uk8MIQkXQP1c
DcrfRKG9LM5SbW0mGLQe3gqdKZc9P6ez9cyB/1AVHXHsinGZgXtEs1E6zOS9sPUysKVTsEHXJRlk
+wquBFmGWX6zFvN9rqP0S2Mima4HDjVmh9xfQseZbsRI4epE0RhH5kVftqXSl52fGO6znhb5vqOm
gv2nhdQn7oeEcsnIjhjQaNHXjHILDpwXW3K2ctcYOnBnfgqqMCIqMXqIi2q21aYmDX304vaDMzFE
dEsisyjtZqJaI6m5HiQ94W9R668pE0tYBJ1/NM0uf8t6nxu9i4wrksTcMK7E5aJTC+Vl60q5fFRx
9KK5eXcxkto9+qX9BSDhp8rUs42y1IfbzDwdblyxYjRUG+nzfSSWcd8jFEiztO+8GCf24tvPI77X
g0wjE3mqpf5nxqrIBYIIvKl9HRrMBQmOI1jU5waRN8OWVCYowaVXvE4O/cR5OLZLaIzD45L4j+mg
fUmJvk6VxhObbCfZPIBQBqOchnluH2ojf42gTK2Nvq3LIbyb9vSd3mPOpftyBjvpi3NlID942UwZ
Nr9LwHB0Gqa2xWuha4yGF5q83OYTvcufximlURCdVHYARiKyuELPYnyioDnpzjWcYVdgzNEb/dyp
RkIR1m89Ne86y0LTQGkqsW3pA7xuZ9h3UoctYN+OQmwqj/pirTn7ortxpXGycoeOX1xJkXZXwMAX
Hv59VR9rDiMBNeDT1kgXMimM8TAS9PHylCe+E1gNOn08X6+BLSuO977IXrQEjkVJsaIbf5MUS9ML
cB11xraiE2ZWXhdopXHW5vzeQzXveBx2rj4m+EOqtgjca7f0vNx4gwNoYLRMBFMtNF0VFrFF5Vb5
ZhZFWM/DhqI0ZNE4veZzdi2T5FpIz9lWM9wiWtmtwGnm//CAv/qJ/v+wy1i+fzCg+NvTLF/560Lt
ev8TkH1QOKw/j8VcQEUMvZz1ePoLSv/n8yyiiGuzUtuOz984hf4+FvOIqupYlBi1fY/J/Ivz7Cra
/GksxqnZRl43uIb5KxTpj+dZmaP5DmnbHTQszfeDz1EkHmL/pfbSKqAfvfkyztO1iWcSdypSJBZN
c8fxj2rBqgVYsTAbWQo0gXis0ynQPXN4wUuQboaF2/niQ8WXXCiD1Ic51pfppm2QcZjkmLO7qxvu
kHDJahzTHl54t5vDepD7RG/hnwDP5LxW5+m24ENkZgMMkWXLHXBDmiDM4gzyKF75ynuH57YxmXI4
fJh0cvIqMe+i1N7plNIZDCMSAOYTLcCFy3AoAeVNx3cGpWBRxX299qbbAisO12VGEPzec8Ec0MIV
ZZHsrCjUGIQ4DDaEiKS9YS3eOvgh2qS/Bf56qgaEG4/lGbz4otxT4llhwtGvcj3WOH8/J6QckP4T
0ROrAHYOuaIm76gTYu3JurvtSEEIeRHiFkaRUf+Gvu6ne3uIWQ+oY2fyyDrA4/F3STacYUAd0woe
CpFCYUWnUaav9SLOC5S41E9oZVa3hDWPvaR/yemPouifM1rFqXy+GL06LCBkBZw2QY/rCGNf6vVp
1uDUrE6faHljhXjOzWJry/ykcZgvVn2DJKu5dqInPcMKvcPNwJWEgMvCD7CAjC27Ei5qwnIk9w1P
rOath+zucWAkNUBDbBYZ2pSDxExxgnlUAGzcx3JaeCap4vUSFP8ktGwOzrCDrYrTfU3Oz+cUyqos
1vSRYirBO8atuRcN/qUrJtw7/QqfD1uwjrrDT6PJw9QxdeCnsRNzz3+f6ta/aI13WPvZs1w7DHI+
rSZdo7QZ5wBtS2AH2Xq3jYFVuEO7qRXlCaSRanoMHFxdDsY4M5Z8E3m2TbiOi7XLtHE/orTQJHCF
1BMmzGSTkfxwE51NVw+jpbmI2t0sk7uZuOf0lPK5M8ZXDgPc8rYds8cWGsQcM1ewy1MtlsPKRODl
CA3e6mNrnOex/1zyw/QoT6aRHgm8EhjWtsMKjZEgM1WunofYweRHpkiw4bQzrdvjccASXavplJP0
son2khm7zEyAVm/VUiz7FmtIMyiKGOajR09Ljd6UABHr/RmTM85Wn3pMMkpaVhMZ5lXh16qCa6Oy
ed9MYcLAt1HttW5GG6t1iNNm12S0MdXljn01W/HMaCPy3uiaPpp8zsfJhkMxXDMY2DWknacUtjxv
BerHr/xKhpmBz9xMiWDVp7QrQvqXD6TqdqpLTryHwTxSaSGQ3nCZ5Ztc/6jjLYG83Is+OdW4M0gr
wf/g7giCEHNahc0qX/jY+GXY07NGNe2usOJdbusHVQOQ+B486k4L3sjaNwPcOwxlVwqKupqd5QJU
8TQO5bNuDseSNmetHrhsTVd2v5rh4ExwA3SwbSlA1wnCLO2gb7Tmnntm8ks6H/oGrJFRX0aLzDSP
STFjlJigPRe60vdxrnMWSIIus8auhtpi9dHB6Xwo1BN8KA27unuJIEJaPL8VU+TatqFsR/scE0BM
2cgc03tI7UId2wyGG/glWACkxFrJ29x1mysfyKvkHefMOm8Cf7dM5j7v7UcaqUAqq9PMG8GkDqnx
uyO9AseytI/9olMSx5BZCkZ4k4Zp2S+1N8uFH+lM3jaZ05bWtdkJeuldGUrRHAmybsO4vj8SPCKT
H3tUBDlH15XpVvnuc0nqphX0J039bu7UVdlIsNKxYFpLSvho+oMOLXPGOYiD1CkONZ/+mc6ESJIp
IJSFdWinQUROVYJlrTqMM7NBPHmYD0KHdHxB3lkWknar5pgtqRcoq+HNrNBtp70EKulVdG15yzVE
9hNggU1Cq4WBDyqhlSSrq107o1vW6WOkmaeBBc7B7JZ1ZBeh8lRM4dYazJH1KzfAX9cz2M6REF99
tG141SnTSqcSpLeBdGPeNwSJpE7i7M8pxBr8syQOYfBx8d34RqPClwt0tjUdVhw+yObUb+1RI7ZA
m2aaXxVFfyKKte3s9MhneoNd/6jFM4AULG2FFVJYE1oYMDr2vYp+JcfLdWKNDcwqwHneDc8zEWz9
22I3R1nJG3wue4EtrjLLHcD4/WJnF641zx4mEW48xynnkes0iihxhw3vaFXaHk7a1dQw7MeFzwDo
lHLXcgrB+HR2djpflA89MIGlOjX5dCupTqAIdiUHTAePqf1/V//16m+vouU/X/1v3vq/3vu/f82P
46SLQZ3pGwYrD30UG9Nv4ignTTDkCJYrMw82388Gda7+OgQHj6QRvJM/Xf1d0+UcYqGq8i//zmWF
7f1Px0mfcDa2a/6iQ4GKpvW4+dPV31FaCfMgg51sGueG5Xw1iMNX3oo49wKg1+zy3X2uGUA6aiMO
dLtoHhZFi1lYWmW2bxhPM4zpb1S+FAeKhLozn+WnGrMJVcHt8KKmNSkqCT7rxsCoCiLEdlAVNX1R
zN0T2BcQ4x0FAnEImZNcY9WI5z6R3v1iynMrlqqBE+jexLMAClLLq0FNRwEgFzUr8qGNqby6syN4
CQ2V0l2y79a5ju+UV04/HDQ1nxaL62huz1vbI7BBKTEttd8zhkNtoe0wzuMkC9n95M8rz8A+5Mp5
G8ecsOVyu2779VLsDRbiovJCyQmN4qLTevp062Xj1xr2JHnWgD0UpXlovPht0nxOseORMr89/sgj
2fArk44G22g2I6sKey6VKuZRyupQTCxyuHBFPJ9j4pY+GLWixgpWtVjO0Cvogi5Nd9+WtBdXHdMq
ACIC11oFrLnFRjGyoDkJSxBnDulWyKvOxneaixqnm9zUdrQMHAzi5EGP4o1nc7037GY17WddnThH
vGgdqQELy3wznKTV35IAu8p4RL0nQuXrV5SVHxJ0Vz/TH4wUVzvPYOpm4YgTdVzhY5VPlCs+O2XP
HmDsatYy2MbnxbS+CtocBp5GUgP4HJrsMngGBTar6R7KtjNbmIUpCPQh67N1m1CwqHLZ5PQc1AB7
R966gQTBqvzhoC/rH6sdKkMevYQ6UyvZctwNjYn20YQXiWXWK6e7LBrvQaE/a3LYu+m8pSR249O0
IJxst8CQ6ZGPW9s/CYxY5eTDSXGyQBnTdUwtA5rLuU/0o01MuhEYzpJ2o6Fu9AlasipTuC1ANBSq
tQf23KC3enCN3cJP3GLWLiUljFV15zYDRq9xPPlrBB+VWWeLIKgUxsVyogfxsjDtdsEiM5o7JMZy
TGq8ebM+Y8JZMvVgdP3wWZU6yAFNT+4TaxI3pYrdOsCGO5CYkPZdMzE0DQDywdMeeuM+KWT7RM3t
nTRV9jkTabqx5ubDxXV+N5GvCBLXKI+9S2yfeTNBeahFY0Rzmj5mWx+5HrPNCdjaLmvqu6XMdmKR
l6pQ54JjjaKYfMXMj7w5p6r/GBEv0j4n5KAdLTs+RqWGfuJsQP/ufdDLRorrhB099Ye7uI22bHVb
QWWUANlsD+mVx22jrz0sQVBxGMkOHAts8JJUHl1rw/zmsJ7YjPpg0+xKbiNqNkLNsNib9W3O9czn
GNwSRE85gqQ91y4yu2LqdouVrS1rx//2tl+mf9hI/nlv24wdGbvxS/5XYXs1mfzY4CgedCws28Iw
HPOPYGfnf+xcaCl/HP2thhU2Nc/F2wtqb7WR/JBKVtQIWx4bkW2sthXzX8na3+kfPzuI4cGCnLZd
RBLCeGSw/ri3dYVndw41gYeucb9aVqufe9fEKTIIh9o0pAmYRmlgu9W3pK1u0sJ/sAbr1i7pcTea
1g4qoLZ3Fkc/NfPxp0v5PvPyU1fJ56rrv+kdsNOm9Z5iZcYBe/8rOI1zqw1P3IqoGgBfoIgU5uK5
nOo3odxPfWpcGpCNee1zHkuPUVpCUS0+FxR6Yccwr/PBsBkp0lCHFcg52jE5diZmRdpfphlIJJsK
iFQnkVAXyYYaFPsd9dFM7tvB4LjfM2Ls/M49uT2Pl9wKj6T+wAum3wAuxCHLrD+JkYypdS2UF4pB
AkfNv80meLDWju9zj+9vz8YDL9Mdl9h3pZKnPuu2YsQJSpGCXFbMinX0Oy4/rtm4B/a+S+VY7YEX
A2lX0I9TpWi7TAK3XNWtzWLEL0PhP5IKOagKAIvS4iD3mgv5mSYYCoxybO15tLIWJhVqaVHT8+XP
p6YbaHWdQFbOY5fSsDLHtL80HWFTBsr8BCvZtPSk525Mx6u6uwRJ4K4s6wd3hadGM3kblRv9/QRm
FZdMFJYACKq0fIiG8r7P1X4heWRT1tCvcTbFCNSz7hzlHgxCDKXObsgtr+fCplP5yKvNz0qjhZtj
n9Y3ZmJeLG67KFnblDGcnTLpKMZQU2Al5ohZ8AhvpNhFFsoSMkSM2sQNaSMbdYxXQm4Rh17W7FPS
IAU03UgjEMESSOjjaEHc7WGnGhmBt5XGS8lChst01NuzDUTKiJhJ1v2+ozaQzrzrfulDu+2u7VyG
FfRfF6IJVN875VOTN1sHHVCwDzBYyG6vW/JhYrIcARdOyHmDwtgwRdm3OAYLTCkzMOJaNtc+cOIK
SHE1648DWLB5zl4g+4ajjxxuQTkRII5zUMdcSc6uGr/F0fwsxBRaYJFz8MgO6lLsWicDbHKdWUjj
zAPGGhlPO6eG/9TT1qiDXQZgRkeXcxOBY+4793qJyzJYYDUvMJuzFd48QXEGqPmooDpHOE43Hahn
6EN3DujnDAS0rNJ8k6xgaN6/XypLMH2CG23qkKOalSadgJV2V770GHPFBjg9AJ5uAFDLhaRLRzOI
1btPae3B3rAYZ89MR7epm9swK8b8POnD/Fh00vw0tJEIMvrpkKCSr7lHZd0o7S9l1Ph0zev/Xaq+
K/V0Qv5/G8/hras+huEv2873L/ux7Xj/QwdnUfV+JZv/bjpBpmfB9wU6/S+hYDarHyPV1XZiCbK4
Jn1U3h9kemwnPlsElzX2xu8Y9X8h00Ol+NO9ymNuC8GCaxp+MId5wh/3HtsrSwkxj/KPvBebgpAv
rdqA/MUYRrZFRFYvp00TiXmrl5hAIszGvsCNLwfT2yo6Vj3kHLnqOqJstJSqzPnQIfowF4CERiVb
NxwNRCEj1fc1dxOFWAQ44DF1rH2OvrpkJkrzQG8ap3Jyw7HpH7I0OWPlOAnWNFERcMiQpYbK3xEA
JlhPJbRDtFE4W5oO1mDoBsr4PpX+pdaT65IV32ZBNJG/KPlCByPxGscETyCsjIiwHDXDEeEMws/e
Y2UdENQI61x0NHnoTAegjOGyeGfZum8xQhyFMXuUmas1RZsh1BWiO7jLcqWgCLAj7vNCHkurfs4R
+CaEvm40rhChNh0CIPSDoDWoDYoQBhEIF4TCDMEwRzhMqDXSYxxqCIoktQ9dBYmKxWhd7VvXP+gI
kEs67Lw6eRGEK6o5AOWzq1J77/FH6VPLb0XKRNLU1npgLCkxg02/Zh6I9OkhgTZIoWt1tkQa5eIf
TkilDpJp6TsHEzSvh5SKi8Z7m1Z1NUNmxemB4Kp72nniOR665UpOya5Q2XWBFb8mVdEs2MEr4hJd
TrYwxdDXnr3Y5Pzdt8GQqjvBrTAhKZBgCZI2s1qei1kWWFgzdgp9V8OlR/rbx65GppSCTer1CqWF
0QihjzxKxeylGA2GjMY1c5t9RwVUSggZljuBCf1oaiOIdLKhdK/URJ3nhLmRbL/pcLSLDIsubPgu
GtiB8uOiJde5pm8rJDhDAyPYFQ+1tmxpGjr46GPkALdLiQCgRdczqfQUrw6u0Rs7GbkJtwjj+d5m
/jzwzzqT4DWGw1KOR8+fz+7Mi+ItIbONq9ngtWLikIw4BQkGKXTtxZxCJMCdgVzouvCaxuGT0zuP
bjHuEzzrLZfE2dCv+o4GeWSwhDnM0E/nJMKQymWy1C2o2i2VfCWY9T4s0PQMhH0VFXcjSqEzLdcu
GtuQxTelHvNxHY2AD+ih7U2GRGptmj9lxKm7EvcTber67O1Lu7jw5Bxy5ivQYY4UH14XNds0H/U2
ZmKQmteOHZ3aVSAGyCzRN431ZLmClWyxaZW+Y9iHSYsKpI7O9jiZnzJkSWexn2wUV6hpO57R43eU
q9IqTkKEpMC+7eJqfNP5/CSNSTMzWqrmmvExtxJu6/3OUPn73CbDPovyj0WL6jFwOTWy9ds3pjGP
4xaH3AMW4PyuL4dp3zdqDuTK7lCx81EbVRwiuHDa8no6tfTOvqLwq7ry3aS5+CnJoimR5S4qSgzZ
ohrzT1VuFZfUrj+Tp67DwvSPYwxlWvTZrZLtJREm3dZW5pCTMtON1vnmLexVH6WH+idU/YL1rPZf
bQ7SQRr75KWr4bEcEzNYGoIfgzsfRheKVWfyebWBwUwmeDfTYn5lZRzK55d2cI9UuNxEzLCmcn7X
uGFS6Yhvi7Jem3qKmnPXIu33nsh14HnplcIQ1eOeLrjIe8CrchqscdjWfdjJYlvYAL9k8l8u9Zcx
/HrN+udb5fZNpl//ri2IJeG3S6WHW0pYTOBdl74gUFCcF35kU/X/CayhDHi51P0KiPqxu6/XRwfr
IC0+vsNQkI3/x82SjV+HQ41kSi0s189/1S7LuP/PuzsPwMHkKfCpcotdzzM/q6ZuP7blVI3qALY5
vsSRx+Gfuk9mbXa3rw1QPOlaAcZ1puUuZBcRKOkCc4mODKa6/GVlmdCavbx1ls0v1mdjkoTTTE0S
4XcBS+eUr4/Tgpfd20XaDKyGeXwfJHQLQH1tWRB0pwz5peSgxcCNfDzkg8WQafFO2jos9DVaAzPP
OI7O8jrWw4nrewubEvWs0qeLZaij7MeRwDXcX5f5nN8wwyClYAcUSFMiMsiNv0z3qpT7TPQwhBCz
N0i+pCxcQM/WMH1kI+mFajVjWd99WfNq0bJHzFrMoG68FaQDw9bFzdWuti5YAdDnI/U+4/hSHSN7
LlxX42oGGwarCMrVIBZbyXvsjCcCGv1+wkNGMTlOM1xlGe4yZ5TPNm4zLFW3xVLfqdWGNlneS44v
zV0Nan5Wdxt3aj6NZe1dzHlJzs6gn5YoYUXLy4eRCU0LQb5btFfpxNdNBBwEN2rVRx+GmV+3ln6W
Vhw2tnmftu1Nz1SGCd91OlrfMJEeqRykMti/SZYWWap6yCcm8kz0I+S31HU/J05xaU1GnMAN2jx6
JlT/qnuKLlq5I94bZhWRUCNKgsmZP+XCDP0iPkS9AEMagQdgXI8ryQRc2ZwEqA6ATdsxE23gqvoe
7QC+p7/GHUb1ahv59TKMVxp72ISnoXUmHPj9OZmmNrD8+M4lGWmNdliTJfHYOiZ3aAINCScQjJxp
yjtE6HRVOlxVoAv9wbjj8hMuOhHWanzQ6JlXA+V4SXdHxge/XbNPjDmM4uwkW/k4sDmlXHt4ee6Y
zAFZhVARN8muxLs2oehWizh6LTProvrS0dZLMcpjyhdHtF70Lp+IyBHfctEewflRleLwgmJ66CkL
5r51Q//hDsk3zDAvlBE9fWP7DsvgtlLqCjfHMV6nqRa1cX4SP8vJPjWWi36ZXOv0QSJR3A8jPi3Z
PiRAsDetS4ECSBTgniVVi9XTqLz72V3OiZpuDE87WYa+acSUbNQcPVVEaAFxgBOr97anKC00L32M
RlOAUCdq8G421Usbka+M2gGiaDTuJpvS9UQwTRzDbiB+yppwwnl+lK04G7lxGpzipJO05JXaFlr7
JCjt4vpyHTftQSvrS9bD40mZ147goecxvs9c80a0+rWH3USf5Jr4kMfWw3+XZ0Rlauo3u2LG4ZHu
W63bd0V6HtPl1hjTjzljQXExcfst/gpVBAtJH4ujIelJwtkt4ePlOomtm0ZLYt7F0MALbR4Ceypw
So4cUa1Qlfn9lOZfUte/zRkSbefWetDc5cbxlgte+dt2tapwUNj0VnSpypgZDKqL1NRtaRhMkVNc
CQvNgsKl76EY3j1j4ujVP6J5sw7NyWdDA97plHt/FKd0zt/x+hyKAQndgVg5ak6oZ+XOXaZQwKmO
EudMwpLW9+gp4uw16vHBLSVwCbCNhnz8T/FdFV9aE/6/vfnwUX39+Psqv/ULf716e+bqSzbZYH8B
NP6EhOZ/uYIAI9Luusd+p0X/2JzXHViHJ2EzcaSC92fZl6u3gOJMAa+hm7bl/6vEhyO4+v8JHIEn
2jEE9fM8CpKKf9yci0KPFrBuHgfCYtfwgV9cO2wX+rANvHJmG9blihXnY+E3XMF0fh8N4cMrd1O3
LXaKQFqTrmLrl7FZAmam7KqUmLi0xmDXaTA/YQ3blv6nqEqINFL6IMHvQ/IZtTHIoZkLFl7IQZts
kfC2AteC4eOCARxJuXMWPxQL6D+cNSxRmBXEwUY5TTpmfd6CLVrDjVEEND3RHlPf+7SQa8bXFjC7
QZmWU31KbSRsXT81g0mdQBnME72ssgs97uAml9O8ShnomAfKEjY+EF6CHHGLT2r4tn7PhsAXrjYm
SS9LY1Cs2RAOg5kF2hcN/Vi2XUhUYZfXDL7Wi5KgJhzZ0exdcmqSS6G915tnvTWDkcPzogGsSJ4q
iEUVSBu40oGongtS7zgl94lwgrKjFCDr7qYKA8cCUYY0eEEKvSXQtnYdlRNNnhnKnC+DgvGcPr47
nO5nCzoEC7fFXmbIabPU71bTbwe8TCO+J6bOdCESJG2qbQLGR8s12jAizC7k7opkjaejN5TH0fsE
5mg7ZPB0/XRj8mCiisiJ9AF3PVuuCXyoIG1qBAY+N4U9wtVj+LDxps6SLaEOAnfLNhNwauBHC1KW
gMcCe7EOnFV2up9sbNHfmbXcNRNpVBMedlrDTDBOOTfadq5OregfEk4wGOehYRWnRWv3lAudZ93Y
uiadEuC2i4WOX1miYHAMk5hgFOVR9NyX7qtOw9Qo+ms38zBnO9pjbmdhCTOHgtx6k5LKx5mvLcYj
6smpNbqXdObVwYR3dkz1KcPnpmO4G2YR9hHtzSZcBVLejupvOqPdTP0HqIiRhFBf8JZwuKc2akO3
RLAoRpvmbTr6TLhfaIIOY3DYvDlDgzdtSSy9A0hRAkM0bFgGPElz3wT1YIQ5pWtN/qpXN1qXhH4t
Eb8wlFES66XfOP1tRuIytUk7bvatom62Kz5HHo1uFVgV3h9Wxjv2ZWy7LU7ATZJoYV11myTW6D5+
i0wukulLQyYryotD6VHsi8LEsamlzu2rQ+mTnckrvyNkWZbgUzocaRMqB7QwDWyI8fZ/7J3Hlt1I
lmz/5c2RC1pMr8LVoRhUEyxKaO0OB/zre4OV2UxV/VbOc1A1YFVQRFzA/dgx21ZaJibZ6UKs4jmv
R8yoYjdOX7I0vZcp+3Bp00ndbOTi4wWlp4EsZ7NULNrBxNAPOACbVhQsGCWnm4uhEN1p0jBi5oP2
QEIP343EOaRZcWblsXOxD04DRRA1yhdxg3B1ok/mNjSrW+JkzzUsjyoZTwE2wYDsI9tylIn50HXs
CfqJ5t3uLNyvXc7nY5pnfYyWYl+M+NXraJwQLvQHY2AhhROAFNGeMX0/SVbTAzVO5bqbuheDuWsz
qpQAvi+NPHZYw7p6ePCS9HXEr2Sh+YxuuyuEQMux0GJQ+PNgY7jrSyPaCdfeuku0qy1cnUu5nVZa
ltNtSlHvUBehhbcHYlU7i+V7x2QyaWJYgoTGSL5twiJfv/hFhPNDPnVTsvc8HF/skcUcHId5tdqC
jctpAZGo+4wfHr9mQN5LquS11XJX9iAqjI/lpIB08PGtgk0IB2JloQ3Cp08i3YiELhdr/SygPua4
IhcAJAU12xEVL+ujy6tfwx6N3vOUbmxcFw55MsZENjWfolrsDHS5QVbHEHEhbOg7AUmyOGLP3Qs7
b3LwNJt0pK2OSrPVDLdosS/z6bz+NiHkCMUuxDHHO+SIAx+RjYrkoecB2cqQ9p2BDK1somdX59CC
p55uKn/l186nJihBNDj7EAuXFWwJ10LVxvnvGpsFd7Jfqt2M+c1PijjXtCDPFLOn2bni16Yyv5Pe
vtHyiMO43KmKoK4zP40cTbqhfRmWbwVWA0I+S80Y89insr3zmfk6oAibZXDKOheiKx7qLNv2ORiM
Afuh+7VS7sb1efM73Wo8AcXHX7zd1R1CF3U75G3jer6rroXFRoeeVxlbi7l1GdkxFYhjMwS+0Ng1
5s3CMIQLhcJJILCMWaRywFa6OyB/FwVnPHR4RKOXGnaHXPEr9NYPsNEE3ZQI61tyJ7vRsfjGRnFd
to9mKt5loXF3ejdmxI0TI7jw2Tvp2nmm2+UmOG34WsBAGZ5un5P0ja/tKxtG+hLIzfDZc/AFJOE3
A8+xiWZOEzb3bnVw6e8GF3I0ZnPn5+ZOVixXp69FR29ngSVlRGTsQJaDmh2dTVZbaIse1AKbZkdn
N1oF3eT0YU7NZenDU+csZGfEC5Lvdgr5vFEnk+Gtr3t16hnRdfu54QISQKCxhFiF+8OMcdrp7DNL
TnwW3nmYqWlfFwd+EJqbuQ3sjZjaT7Mxk5AKqx3cdsAJjZtsI4OCIKz67ms10MsYTDaPhgnVUGTT
x6AOmUxm91tilzswLBvqw08+jtDYWd8gdM0cqBRgUCtZ+IpNgfLspBR1F22sF+95bFqIBzx2ldh2
YvkWLrDTo5QXmquzbxJWpTawSNLlaRKXZWUd+4Fxd6uniok/r8JnY17e9Vb22Zj5//atAy/Bavl2
iksXRLRTeTChy+qD07cQP5czfJJtAZ8ooHpAeQySnE68p+hSxSxWMhjPccnOwIi+uRWILXBUBnSE
YBiv/97815u/y6X6/6PKffvLwu3HF/126zd/+TE/4IhktfofS+JPSW61cuAFpEsNP8cfjYymT49b
yN8AZnq4/k8/JbnABeeO0Oc47qrX/ROzB1/4l1v/Skfhum/zB3lkvf946zfH2Z1VpK0jMuC2m/Ae
i+XO24kOxOS5V92riatMcgBZ8/S5znirrsLAgkIgUQooqn+2UA7GVUHocZjXX3Qe4EHI3+puOBuw
REvgtnPeoSX4pxYVYkKNmFAlGtSJEpXCQq0oUS1m1As3aN66o9oZtA4slrgUICkmaph65/243jrq
CLmmOHtrAseBZb02gdKQAjsUSDhaCa6tLwHaSY2GMqGl0MKyTwXLpi6rqU7Q1MFhn+MSlXJX04BQ
iFhcJKpMtP4mqDQhag3zGzuFZtdTXjzNmLLb6tqQ8TFEd1xYbKR0lODxfgqwMBJ5irPsNUIQAoZ9
hK9wTlalqBhdrI7+W1xhMDyCkwHq1q7DQxSqbSC4zubdjVTFBZ/NcUaESqdxrxGlfMQpgUjVrGpV
v+pWXH6eWX/2lNi8VYCJW34cdOjghzM/eCI6TClxxXBIT1J7B5Cd9GzQt4FINq9qWY5s5iCfCWS0
sLLifCk+9FP6Lod4NyC3ETt8KJDfDGQ4hRwXmt0BSueLiNAOauNeTUQdkO8KZLwBOU8g6xXIewAD
njWEF5ZMFxv5r0UGXMPpIM5PinNrnMxYUfo1IBlOSIc0kKCiMBoQy1NrPq9dk3oBa64p6C66a18U
Gb5STxuZiDhyCg7pdjOYMoIrSGiBnZ2Dec4hAViTBHRYJ/kkA+d2nZjg2xYzOXp1CbV8icgPJggt
JnnCmVyhLNqnMWshwjGNkDlMl/I5pTUQIvywaQlSGaQTa64HPe0qak0sMn6UxggPGRltyi+VhxiX
qp2m1NaF62SSeCxGQakMuJox+Bo60yu18acF3qtNTDLyeg7d8aijdj8JzFE+V53cA5+bWdFwTlWK
buRr59opgws8andWUwO4sqQg191yU94kJh6gOkg/GSgax7LiEdxUOqn0vad7KF/5gH1SF0yvU1Vj
oMwuiQnArwjoz80xYe3Q3jJqZEV/6cjNr0Q/burj+Jz7nKhF+FDMWEMtRgpd9ecqSLfR98A0ydiT
8uFaoloWwP1Tb1ibpPuWUsRUdl8Lc9wZ9EOzjxNyOhSWvUeN3fLz3ROO5qdVYb0Kd6YcN9K94eYk
8zDtchOJeq7jhk62QostG7pd5C1bQXmJ+loloIeAHgU5vIiE2YPeQK8GtO8zpTIrlhXCetSCWYAq
2eh4JmqCPXRfo//lJk+dTE8Ds51NGWCkzQfqaeA7RzvO3INiFhQReVkNOwi75kwn7kgLdp58ECk5
CGVyWfJ4giiJHdAbMiwCIjtL2hqabjgNdrhNgK8GpPqy4Wsz0M5jdBtcCxt6IS8ZHMCB8R/g9qY0
gZqRdyiWbqOR4hjQNiqlJoGrLEBKOmjhrEz0ALOocBexKfWXMqvihJVtZrUn9OBzRpuE7S+7ZiK/
277PQIaTKNl2PfSGtRNKSgqIwFvgjz2kGL66wHkMF5qxcbVVPZXBybcCHdLAT9sxR2niWRNoQ0H7
MJTQONIdV46clFJwzG3aBynWmwNaeeb25BfGNaBzaFIvAXAGc36oRLIVivkx8vaC1UUqeW0VwDbZ
8/aDf2sRdeZ0PCNpAeAOrlG4sGMuD/YSHJOZpYlkaWDGac4mcaBpy21Oc0aXJRAsN+/fwrFi9Y29
ox0OeJzOSTpcLcjNNlHswagvdE2xS73MS31EZzr3EJfbxLskef+ZAu1NpIZbSSZFwXycTOcomIOT
OtsLnMhVASMUbftkYn2TxD/+vef8557DDeP/2D4SAPhU/81Fh6/66SxaExtka8lErBTbn7tHnEWm
5bueDxeXPwyT0E9nkf8LpXYebDQLGxExjz9cdBBKrYCLkBME0T+sFMC3+ueLjmfye7g4lRBZV4Lv
Hy86xPLmSoALPHZdj3lDU1/P+2OQNGS2psHQp8B+3+zxnurgo4ygYmZY31nf1BDv2UTZLc6jonP5
aNsq2Ukb7abMYycLqC9zodmzXEPJqQn3dTebMulJeFspPhfOF0jerKbICAZW9bkOcBoZEQmGEt+8
PPZu9FAWOEJTky0HVOiJ5zfO+ulpympQWDM8NTV8zLvlYc0l91PXkNMQ19CavpkItpuWx8MsSwx8
yVuFc18zMC2l+SnouOkLfZpdDC8WBo63GvOTmJePYgZFOlMk0OXBFyCMH00AmwTpj4a7uKtMwPgc
PiZG+eRlwaUo1b6XbLlWMbVT9ilxoIEzznXbsXK3eSvRMji7UmfnRPc5FO+gp/JPScvHTNszASz7
rZvX+EiN5yKrXwM7utBQ/1Eb4pKtcAUYqxlyT0+KLJf4Y7niYUB4V0CiDa13A3ZSJiEFDIvbgA3C
1CZ50CyfR5SOIaAyOODs4fVeZ+YVJ4bBO0gOYdwClVHWt2l4N4YeAT5+jK23mXHCrD5EzQtfuvhM
K/skaxtudz8iFnwVxictnHNNkI2y773souOoP1ZB8HnKkRlLpMBNEFBcn/fusJuHHpqqsl00x+Tq
l2N4DmYYp2HEzBYuHzLa2qkRWK6DiNRRCetD08hX25oek9Dyd66ReLG0LH2w3QInZF0nR6mNY9Vj
v1ERGFR6xpzU4urBsTwkVAo6Gbm0PMGCk9CtMs1d+B5k+Btmzj3Zx9cB19wtaxOfe+JcYgup31dg
MKgOnXWsZHvI0xUHxMRaDfKZ0mZ65BHP4Ao3fOfdhB6mQCNiza0J1HUY4kzqLSD1c4sk2uAkCtbw
YdJ5Z+0WxTZt7euwLM9zLs5qWPYKBYbQzFFwjWynFlaperbzobh0RJxne20nrt4McNnaCh5IIpob
38E39bg2rOqcz/U8H/99Yf9YSVmsZ/77C/v26Wv+d24Rmrf+943N1onsO8MkC6cfeEzgC7+NpvYv
EeSv9ZXN8uvPb2yMmbjzVqtowPKJ9+jP0RRxxfLwVXNX/BFR+AdeUG/tp/nTQgrKOisu14aNHrKY
+tMbmxGgzlubMHvjvc2z7E2BeduPMnpvUyc2M+9T2OmbX/UPPH2Htc0lWxBFuRnazXgppHebQ0pi
uJflc8IIBvZL60vBJmeWybnwkrcQWC4wUXbr1hkj0zHH4yi9dK8YA8eWJ8bMLx79GYuor+YAMMoW
rwwr52TwuWk6LJrD3YzZkUYZ+CqwjPPsncMePx+L00CRd0HfRW56D6PrPsosvWLw3mSmGwtj2DZd
8RitHRcyjyflGNSkkrIemj3T7ZuijO6VRVl0rla1Zq+m5DQzW5lo1mavLsBo4sEUe5P6kt7EHlYb
j2zaTnKsrjKZ3utO3JKJjokKA6AVnXpSXR43MHZV+5qvyQnTUzNJxYq8itS+GazbC3StZqxOlouD
hOS+GvrzKK24z/W2pPyLaMY9ba1zmxSrY/0Jd8vND3PUuoWAYtkW6Qlo3bQtDVAx3vzqeh1V7V5h
cRPNBnLbnKmOGB5NjjVgNpRgTOLMFM+OLcuQJk36ZYObF3JqQRvLQJ+tG2xAcFCnp31eeysyeWf4
waNNxKxYlm+tXnNQ86e+17cFm6wED+CKiGs2U3mVPiZ8/ciPJvTaJzjxKzT12grEaMWGINU0a/NP
TlnlwcHD2eLFNcwMWbmfm8o4zT4+eq3PHTwLemHjbG4udRXuArN6FXXPMd1taY5lMJJbVdHyYqRX
q4j2rivfdaWxG5k2cJ7ABwm3/VKfVDjHVosJNitPpB+Y7AJMP02shbl3fJoWE+dmJ/ZJYZKF/8Fn
azxmA1UeUfmMxhvX2PESncaQ4Y+zHxzT3CA1s9zxmp6kOzy2fngyBChKwmgDOfPJl2974RyT3t3z
OO8C8KhhBdiVh0iTkrBRwmf+f2ocb2mirtbK8+zSpwWeSDKy/xirWKgWb3Cybc1kG9g8R+4E4jTv
8AZZIJpJvaXprvCWjziask3LdT5p6a5kOUfZpPMJRewQTNVZpA1J/Z43/sRzW7uPrOW2KnQfZk9s
XdG88ef249D7hxJoedq6BGqm19QenxdMwgkJUxjVl9majmnVUtwiXpbeu8/aj7uV4jdwgvvte4mZ
jIkgHlYjcSJxa1tnk2TJpOjNwcNqWvW28OwH7QCcTwCQSzt/aj37vdE114pYy+jIGxyrJybsXUog
NmP86ML+4vZRzPKe0r/yAvmiZc8wvinowGQ1+r4b3IMHLnfy3RsS37XN1DlKaAeuuNGV2UPiL2f2
6rdMBE99tbwi8tzNbMHcFk2nuQnvI+GVkUM7Z4hJ0/RcLe69Ctg++LT4uRl+4Pn90CB9RC24FHOn
tQeyU1JQMlK8aV8zWV9MYIljRluiqdDDF9B/a1eudxkn7z7O7UNlRgzHPCtM9zlFDpEKL+NY3BPt
ECeCcu9kd5LJZ4fC+T5JXobOOUjsyVY07ldHFYW2DwI8uYcUtAlrmuvy/JwG+RPvr3FTgFPVvYvZ
LH+Yg4bCExZIBgoXjje2N71RnlpvtfNN4UsLWCys8hj9bK+sGh3bj9G/XgdPAnCpzkFSAH1RrJCn
G7obZUXOPYuMS8MqMk8BxJuSVkKMUsXypFMqusY1icoKIujSDfGtq5n4NEmO54q/kAggydOExY35
0DT6a5A5t6xQHy1Nc7MoQPNS4JAH9kd/9u65Ta0PIaBBTEBZq0vK+0c74SMNzyCl+CNXLs0EkVKH
1rFz5MEN5C2jNdBoCp5F/zQtKu7R3RcMP4HfPxtj9CWRDSUU8rVM4ZGwaVum5SYZGBa7v89IS3Q+
fXbYoBRZd+9pJvS1vOUUNPbNdB0dbpV8yoyCkKkz7RI5H7WV4vkpjrpPYOezf+DD/KTr9inKnRfd
12wL6tdFO+fQ7L+RILui+24rGnZGYVzJAt27Ab7DMn0eZPCaqPlTMdQvWIv3o8UiKJK3iAUuSXIi
Ergb6xozt3emX+lo+5JibphJqjWPIz+gocgP1ZqRKg6VjbVPBI8FvwRlZDfl6UkE+akEDUEkyNqz
Hd0lrvXVRsegU22/eBIKRrONwpquL2g/tjr0KblukglpPfHtnoqrID8QwaBp5+S7jHxeA/qRxt53
fT89Oi34JLk8pQQ4oowiAFqXUrgkyQ+hgOyIDg4speDZRVszqU8Fl9amqo4zrUgR0eQR8cBLi4c+
wpiwvsn8HGU0j8mlIA5lcUPuNsyivRVCy6V70mgkQWCy2aBGb05b3LAWWpsiaS4AO2LTL/dzP5+Z
aXaJmbHcFoemzA/d6PHpopsH0z3VrXQ7GdBvhjjN+icvnEgoAB9Cb1w454Fk3luzu5GeoOnbgLii
70yxcTEsZyMVwCyKR2fwv/Pq2Km0gL7qX1xeM/ngInwmdyyW0NemvVmnFGbJf5O81n9UDy6v//0S
vf+afvvSgj/7G+GDL/xN+Ah+cVwkil+BvE7AhuXXa3QQrP26mLZcx/0rqsLil6FRONyxoUgAmPj9
NRpiPGoKLumVZvFPNjwYzP50jYbv7ti+iy5DoyO39j8JH+kgfb+pWOf6hCdjnfG6FpFhPIVZORyM
xXfe8DmnKyM1VwhWlD8vWE5fRwxr7zLtfRjyyDs2RYLPqipLPBELKgLFJLT+cPtFJLkoOXzPOWWL
hUUJps655VlGXah7/RXk+efJMc9GWbyDbH12WeGCs/9aFvNHXxpn0ikvlF7dSnvWQIqCwfju6bTd
TK28eYY/bDre4NvKXWChV8XRiNBxHsK1oUhFM2ycEpk2u5uowkjxnwx67WrMNkUVfHNzfQ+67BU7
w8nGfOP1zRne2sGB0zQl1ZEMzYmD92Ivkp04uwDIvI8Ty9KwZhWs8psXWMdp1peG/cCsSPmzCc9s
izhkbsA/suyD4Ew1Rvc+NasKwCYlBZjTI6x30zmktdjnr5JmE403TWw5oGugFQtB0TZPMD8vslIO
3yhwECPkUOBfC6WSQVidx6S6FHXz6FCrV/JyTDiniH6c67A9gvHeZ4EGpIAFhUYdp09gV9BQw7Kg
qfCSgay0G8l1VG0FuBwbL7JXyGvdyLOqCc+mDnYceE2yQw0J5bPFxVlhK9BsZaIg31OMtKOxIB5p
IPKkjHVQ7lUnXzQ/YY9esoryjrVCsqLlcAJ44NOOOLI+iSqLuxw5qyG81zjESBzfWdjtTX4vD9KZ
RqH3YOBViNdKDKca7aOt4d4n3bEAEexj5pb4aKrOveKJwexSXDxOiblMr5GV7Ak+bCtf7aucunTH
u0tPXj0cCRN4fo481AmPTI6917xyXSPYLY6/tVM6EWmCtBCCQ/TrqsWOR0lUDpLCbp3tbCx7F+oI
TL+DR6yma6FxhuKQ0mPY0w650FXjyuZiwajLBwME1bwbPQN5zT2OOXw/wjQyGdFhzJ1D8G2Bzcdq
5oj58aTYWBAnOK1ejKCoTnQ9xx1Zuqrr6OwJrq5FGTNH7AS8RSU0tvT5derF1fGbo2bsg7t3LOVc
Xw0rX2c2ShmbI2FxzpbqSdhGu+zSAqvLnvgyg6+4trayjonv3ckupi6QWG6ZXcutpEgJXo9cVSIT
J3tLBScPscR2o3VC4VNovfdctgaFwKlS7EruHZZZqZbkml+uoaMmg7S9+P3uX2nmhzSzSs///VS5
fftSVt+az3JI/3KueOuX/nQOkLixGD2hC1GIu8ZyfpNnrF9MMj6reLMq7T+OnN/5hZFMQhNca/ir
3+DnuYIq8x9s/Pol/0CbIaTyp0MF0gS6PVFwfAjQmKw/MSKmibG3LQpSfG3x1R3Cs4nxf3Hqs8Aw
69jtey2iu3KHZZOLIuZ5+OwnHe2Kza3O00PnTW+jjCZGt4J/ow7Czj4NmGHSsHA2Xl69GLIeecow
HM/kNNwtgyKSJ60O8JGNU2hpqGC9d6m4uGuP6mykhHIjUrL3S/2tbpEKKB7rQtZxvhpeZObTrQWl
qFHiJcfG6ITD89QpMHvgvokOsQ4WBrFCNXKr3jSgJPdopN8HWuVBqwVTTBlIM25CgxqKsc1qaCme
/aWmDHmm28iI2JtOKBAchxj6VugfKY8z29XkuZlC3qslTN1O0dBADHlf5E21Tedev/FGvA4q0cVm
5HYJemG42GZZb0sWWV1uYHhqnWgTae7RYxKwNV4g0/OPd/ZBjazdqyc+IQ92aA67zm0+qjZ8CUbr
xZLWp0S2PTiAkQrVaMs/G31XA0Rw3+N8+Obq8THEXOnL6uYIj1Kk6R72FfyIkff8DALV6yL10lvp
zZXT1VvoO6pMtvEbgZqDLCOxp3UwOHOu+zbAHmMOz3MIrbIVTy0XaZsoFOiig4jYD/ucXP7I0IKR
KR+ppKN6jjov82zDCEhYLnh9dQsn+6Uw0nOp1LfFZcVZ95cK25SpMore3PxYI6UURfhiO9Vbt+EY
IerqjfKhNrK3C6YIruPqqRj6B9vtPxQWvlxF1yn15Tt6YEE+Jw91vQaAg5cgmwjrOq8QtYBuWAMp
coOS+vGioD+bgiMTl+rcLgd65N+3+J1V5jwPdvsm8a3H0ZsfwPLEyaRuQ8YWxw7Z4gR7yhouPrjD
IWqfOolHtR8fUg/jt5G+Y2THzJihjeBVNlp8z8xPRnfqCv8SKmpoM33mcdubgPqgucZTFZ6bMXse
czzVTbZ1lujKgHsDbI2qg6jX6KchTV8b1z9F4Kp6KqBb29vR+l5vxig6R252l3bEH7Ls+AS9QlKj
uTmhIJmKst48GhxZaTHFTeAuMK+L85reKifqCLVJtaFSlzQMjnNCzAuwXtWQcuKPnXxvX9p5bLrt
sZ58tfOxkzVpQVtd99B36QNHxNUEK1RGWSz66DHvk7OLQGRQUSizSG1aHdwMst9BWn5wR+uDZvaa
e/xvfBiM0f6gG3CezXyRUX3rsdkSlo0z1epNaqKu8N5IxwWlRTx003JQCqdvlOz7dnwwhX0qjKLf
qbw/1W3ylLsIaqlxCVlOi6gLN06VniOUNMTVQwRyyepJw+VdRx/wfKz78FlYxdkS9fuybL9Xpf9N
Nh5l0NZpTsvP4xySSGbnl2j6E4NdntoErGayXNQalyhCVWo9GEHAu4VxzNNcgQvnfd+PPlXcpQzu
mWnrZeNIld0b4jdoe8a16T1jH4whijVtu6gcCJ3KmbHfNG/5q69NTJb7OhT0aEbG3PxbzfLrSPd/
RnUOwyeuR3nzl5MXJ93/nrwQBk3TJ3ATQM77/TgHPMNl4RGaNpDB/wRlfzt22WOz3gYv5AUEdaiF
/f04F1pBGLHD9n2ITzCu/8HJa4d/Rx50yPeC6YDBxn//cSsCm9R0yaxDHizFQBESheXKrhfKu7yL
WCleyusK5qd5BaqN3xofFnXBrPfRafUTUZH+te9dC09Z298I5kFD82XgPUk1iaNtLdDSojpw74VT
PDeqbIhYmL74WHiTfoF9yss9TUt+5+yMRZ/0o4xTWvQKNXPhbj+u1eiZys5JaeBS7+LSf8cF4jhS
vtq15kk789bmjduG1k0HDpjS8iSdx2nzjv8uL57JpPB2+qx8XpYlqGw/OmXJFPOOP5kUpk5UQ/YE
Yfhu7w017Q2alwLC+j3XdQv8QieDU8fqxaW/NYWVG9Uz9mMQr3jOldz3+NwtBK3ch+GkI/DFjGfK
PWRmReoluoMkiaFCxyZmObm8aZS9XxHNDhn2iH1IStCur30ASv2u9fJTgC3dzUW8+rxyBw5rmQNf
ADKMUDcF9sXUOOe9biJSicdbdF/6oT76/NPsrkeSArcc9F8R39hAudc8KmEmU1adtPnVYsTqek75
3jpKFCYP2NECDMmlf3r1+aueCGvlX521wyRs9tik2QSB8e8sVgviYFB0vcrpVQVm12V/hsbrRfau
LBMOiwbMMCVURgMSIjw5NEuF3A5SXEpr3XXmvUK2NS/cPLm7FYIFhi/F9zwLxMd+MOETuoP7XBeZ
s6EJe58TbCrsBmlNg5ITIBSZxEY8XJoAdgNlu8DWX4CEduw9t6fXcmpeG3OIE9ntdSuuteb7TcN3
AwnRgAmYAnlYm27kikxpgvMCKiFhm+95zr7gP51nxRMDuZWZBzuybomB2TDtmJaMF2qB6YUt9g7r
n7TtzA1sPJJLvpuke9Olbo0+8RI6J7mxQ+pLGhDMcFOFOtwWaVIejCo4dNZwr8oiJhKAzC613DYc
/CoZko0wLVpS7QWI8JwmO9GXJqd7eenaGah5YaYYsR2O1Hy1OpGdGvqFsPLon5xy4baq9Bsnn+7S
NO9+n99H4Sa3jKvJ3g4G3E4ypZih/1SBR0zx0EON4dtJpzj2cWHMX1rLvriCa1FpMMjqg/iRnOde
CMbyWIZ9nHUKhHYQByMmXGjyibE8qHqsN0YenXyvOzXAsixA5AF1ZgN7GQJ+3JhLfVeAFsvZoEG1
PPWwynSNfzYNHiqkSdMg7mevlglPnWXA0ArhRWQN6PH0lgPlTqrhWJQtHA8GZ1vdA+tfZ/n/+/Wg
ojzhv0+J8adRtH93TPFVPwfEyHY4qCxgTsiEvzupQotOTM+HAeEiJHLwsNr/7aTyfnGtCDM3NijW
+z/Iuj8HRMBQzDOMjhxknHX/6KT6CyOXGZEsKSQKBw3TBPnwx5Mqd4xatOWMtdxpLwb2EKvODq3w
bwBW9MbneOi45EmrvZVEyosRZ2Yvtx7KBGnCo6rts6hpuOM13EXuSoVDO2Iq7NQ5ZdXQcZn07Yhf
896lrKhViIBGJL3rjceKG6jFTVRzIx24mebcUFtuqgs3v9k0L15O4tLiHmtGBe9vf59x1Qadsge4
cFi492bcfwfuwSb3YTnUZw8QuA07m2XjZcK/PdrEFRv96Kuct7KKdSr3Jv6WEHg1OfNriCFBpUQl
o3UQSqj8Ke4h7PI+m+uNwvqTQ7r2uuUe4Fowmvy1ba0nTRaWLzoYwZmGT5s3CRmya5ZkW7ODzyuL
58CJzja8e9Nnmee6e5VAzrO+j5FzbBkmeoYKgZJZ4xt3jP4p0eDEwdY2vg9SSFKZ4HOKsSep5YNQ
xbMR9U95qhk8jEvAqrVZmr1PrdrIYGMw4OQMOtimHwwGH5uyTpuA/gxwL02eO+aitnHiIaX1gVmp
9qggp3WUdl7aLswLfmfc2Ox7jI75KvvUiWAzmQPTMwgoBjDFINYwkEEzfBgZ0AJ2SmbHiE0CyMrd
78u4pnLFB6cZHxpjeQp7amT45/CWemt16qFexz/GwNA3y3bTzTiislEeTFJmUUY0qHVYn8sI/3GB
Jx72kcYcnagTtUXWEdd+uY0sfhRlJlIc2Wp68EbP3allBvgKcNadHmgErf3hi7CSW2Tr4Wi72N2N
xD9G/tRvs5FmxTHB+kfotB29gO13s7GW8anuA+DKKm0eddn1b9yyMQiOLi+RESTbnNnv2Wva9lST
2KnWFjo9+dnO6pL7aHovkAEQpp1THtJYV67ddZZvvU38QMa9FjOwRyhWuEhes9ULbJuU3iU/6u88
3Agz8brARYLJxZNvh9eBZgwqRp+8ZbwkVOhlM+HKYM6vCWvMip1xRdFe5CbXiVSDxBg9FsQdl2xr
WOPRpJzP72jpSw36+rgQe5vCli9y7fKrs+wrgPRYoExiXzzM0XBQJSSmtfrPoQPQL029ATn4pQij
J0h/UJSKT1FBbaCSy0JMo94pKW+TZFcncRP09JqypPN2tKk/ZMOU7erC+BRyKjOeOgAYLH3vS3DX
mDnaXMbWArM6cBy0T+pqUfDDbUr1h7l4cPa9Ak+/zQ5BU/tGQ548jKn5WdPCSYaCYDMx681oFOPG
kD5XAmu5Gwa9dFSP5rI5FFGwcym55+/3Nhqpac11G1yN5Mtg/lso9OvJxmnzf5xsw6e/9xLzVb+d
bA68QT5R4Y980+83aqFLH1xoM18RMucIW0szf3ewMRIxGUWu6VJNye/382BDWGNacMAfMb79s4PN
Xz1zfzKmYcgB/A7Bl+MSbMMfD7Zwdtu6bAY6Gl3/vAps2qCMl4yORezRHvOD05mgAIqLJqMZYfLv
CX+EUERzdiZO9tiYM4jqYr6EuXs00+Lq08GT2f7ZqrhPCvPsqGzH/mRrzFTdsptbqQgTNt4QsII9
vHrRp6QyDgVef4FtnoeNSLvgqvfKeyN2A2PThpCkyWHmqLJ9OoApzWIKTi6JO90k6VmkkG3JBXXq
wfCIbBfScQHj9rDg/xXOF58HQY/9iZkwllDfG29N3QMPa+ejE3E1bHYWF/QyqQ9uVB9Q13ZqzWZW
n6Im5UU8QpuvYlPVF68T30dCUqpTB/4VqHT52cXEFphs31YMDVpYbv0Pe2eyJbeRJdFf6dN7qDE5
hj5dvYhABBBzjpw2OMlkEjMc8/T1fUEWS6JKVae110aiRCbJzIxwPLdndi3CdEzttGiPnYr0SRaz
1ZdTg1OvVUHpNLSzTeZJUQoCRtW1BYdKe8u+JcqPC3oTlaTOG/ju7WO4tJtpqIg9tCTq5z0wxZ2E
mASzKcgknx8VvC1lHyO2hMSpA8eB1ph/xe+ICjkeKp4lHWFxrQfMMyK9hviTlpIei+clna8q1UEC
DnrHoyDPrwsdwoVUL1GteRUd8zGHXkVxmVtidh1GYrP8u1XhxYITwHSEMS8Qer6DNxw4bkbzWXyS
WGz0Nlofz0hdcAxyWPcZKXEIbWEttzrWnCnXPHCsXkh4jQKT/QDvsna1jQ3pFcY9KbkwkMOrBRBK
snAqRbRfOmtL/t2LYCL35GFdqN8U4UBkhnLvgF/Q+P5P8ArkZ64T7EWzkzmJXZsPniWn+5oemiEO
txDDbmP7OVaLFwNhPLfajR5SUQM/v3Z6LrH1KVbvGkzQtbJgR8r2uTvS9IxWXuRLECuva/S2k/Qg
ka2O4fGPXM856Ukna34nY/j9jCuGDnu3O62VQ+gTh7Qa9grXd2WudhX56R4uX447PQuz94MA0lUy
vC3vwU6B92+J+PMdGWIU+zsztoPWHfZGYfuV+doTWjbK+4KrdRmpmDGAOvG1RerbDRi66ma6syTj
DgkzYKGbvsl4fSrbDpa+CKkgmAkuDxvEi10vcyL0LPyyMnDDJ0V75zh3kxlvpeHwa+F/nCfcjD0Q
hwTpuaEyjHMgqOULnKHZ5OuTTWzY5VZNG8Lt0qM58WZTgwSqf29Y2i3V4BNr4z6iV0Gzl6vspqNd
UcUD3JDH9MGGyDkgtrQwMroiPWXYJBPdvNX5crYnO1j6GW+NcyVpBF/f4OaWBgyt9xOxhpHQWqQD
k6AttqSRoHQThlXrqSpJBo9oRav9cgKj2ROThqNgsJDAbAKagcH1Uw5NjfAZhX8fDHSFoTXBY8a+
HpNYDNsLYw9crWQ6uGwhJA3jOpubtY6nx1fbU+G9CHG0+bmEW7wauZdBNJ4L3rHv7X0M5D7nDGx7
54EEF8Jw8SEk/9blb2pK26vdUg+mwZBZ7klkeLqiHVrJ+lXllo5VN1OGe5X7bF1ml6oAZQrFsWzt
iwa608Edm6Ala7XupSoSbc8BpCI2LNSzOR3Vwc4XPddO9Ln6DTYCJ+13/YpusNXHNM6ABaTnvKBa
DOhhHA8PcaZtEka8CD2Ghhzfnma/1F3gB3H3NUxAgbTz50Fo+9jkflKB40oj9zjyIIANt3p6dxoG
zNnJHpshuSydeEzM+W0y5odymQMj0e4Wqi/6gegT7wdOZn0+lZQ7WlZ/V0e7jFYJJv5AHVfLn3uK
qREwK/cSwS5wBiqZRnBRTg/OQ17hduzpog+iFUkgLY/noa+JJ3x2/Nbjdhq5W5CpzLGtAbwiYEgT
57azxYaE5SIT+jnIStAWp4dPUfdhSBoExm4bd+O2ychjrlzVmHuVUh15ju1zs9hOJMpQ/LcdiM+4
oFqopAJNlZ6hFZuCnjznq03fZaMnXha9mOpAzxL5CiJp7rqydpotpVgbFv+BK/v3umjQWZJT3VaP
cWM/E53YpaHO8Wfh5u09PXoeEngctgLRZdrQS79Z5Owb6vJBWeyTVnzG4r2FXMdDwmWOK3FfdV4x
f5WJegvDhkqMDFdvRbQWvggB+mJGPQ3X90ftTdaS7iS4TmzfVwW+mwJigdcNeNz8SmXXvqeR3myw
l0IqzJtzWzLOEnzs4ugeeBKfkL7VJnHMBkwpPETZJLZquonc5QjpcBO1gFBc41ZYdNJn6pmGmY25
aDyvw3SDOyIgcMOD2HgoOMRt0XuF8bkVNcaAiOgeZImYIcDBOACyU7wVifLeLHI2jZ8at32w1PZQ
Wc62w+aWtd1FGawrmDq/MOrt4MbMC/lBzSo/7z9FQj02wEsqFqkdBXlsa7cz2V5M3H4d04S8ePDE
74aRHGBobDBS7xx4J01nssR5DQtnkzrqQZYxbPrdMHOxpXVPNu2WNtq9KzGA96ZfVg7NVxlUXZgc
9OISDNvhn9mqse2ndXZH6+JWtAUY+mwLx2VrdNx0OAw4YXDD7Lroq5qRsRzfrzbt1dtX1bX/bfT8
r9fpv6M3efe91aD9pre/SjinSRR3v/vP/72+DN1b/T/rx/zj1/z8Ef/rv8nrS/HW/v4X/fQx/L5/
/3O9l+7lp//Yldy55vv+rZkf3to+735sANZf+f/9yf94+/a7PM3V29/+8+VLkZRe0nZN8tqxIvj+
c4cvf/uuLgn139JEfdYgQ5Ln/+xs+/aBP5xtdHoKA0+CrSPlCGs1Afxwtjm/APCk1ZPv2fq/f8zg
lFSYUM7YddjfPuQ3cb6VMorNkVsZStA3z8KPL8JP36Zfv23/UfbFnUzKruWTMpnmf5rB2bIYuByw
tNn457Q1hvJblGgzSVm5LU5SM2ke3bXHiJeRs8m0GAzk3GdMaLWN+mvarbqxDIWJKznGTVMS30JN
d6fwboqkDAFv1QuF9Blu2sJEcmBZb+VUzLMFt3MRuAZpwWraZYWFP7jNpw3Dve+u3rZKLLvBzZhN
QO+kYRAiCklQ1rIX+04CGqknwMbOKWSuLdKIW8CyEzxfrYykdtzcqUvo0RbkVWHnZVp9TllzRGjc
UrgTK0+cooZ6cKh/69U1YoAOA7Krt7TLbGB0xpsap2xoEdZHwWIaQpMu1P0CACkHhcCV+qGN5F0L
f8eq5tRLlvAdGbbH3iDO3zbV1s46UjNWe1HoQt6LZfygTvZEE0FnwV+arfSCLrJnxf+iz3ySaEfs
Hg5ijLFqRdWI9By/S6QRbijNsygxzv2endOS2U+mYug+ecJLKkdzS1ruMdQgXEFfbWlZ0qLxSNPx
AY+RV4aEDfh3LEq79oFTxXi7QCxk3ACs8iW14S5nrBUmwK4ltYYuNgpDvOGmd59cIVl8Y7PG9KSB
BNCOSzzdujXMV2gG0zekR9V6x2lMtZa+lZZy6phBQhTzQRe3ck6I8nOpcec+UEYuA/VA0lBxY3ZJ
DWloyxqIqLHbUQBNL4Y4V0nbHxly0R1CVb/hUJ72drJCKyeSpEBponTz1/H0zSKl/luLlN+8vZV/
dDb96o6y7V9M24R84KzNwmsz/K9n0+q6xVL7W/ngx/kkfrGEzgGEEmCo+u/Cawa/I+1wIPa+G6f+
xPlETO2fzifC73CK1DV17Drid+cT1jmyqWmLxNxXTzVwfJGmT3Ob300JMrJdeb1uHAwyNXpS3MXr
RjIXR4uEbeuQHqHpZAXolxhH80Z9rjSyRyC5XEe5EA69qs7A9I8d0LBfQqGCMqCHWObHnLeSSeEm
W+WPTedsOtoN3Ko/cCNgCOYtxxxupNmmZuCle2bI+ovMDa4zkCyij72CwxJWBSK1x6V5w/XOyw09
kNZwjMBv6bMCY5ZL5WS/K422OOQavalASl1c9AzCnDRdeO8oLW0gboA50Rv1T4JrdIXwZ8bLLoSE
OC7KaXJe00qD6fCUTG/smCgBaJghmwepzoFmFdeIcxfe06he8/q5H+SuKK9TGO9CLdmOJHenmJgy
0nqk0HWF26qqH/UMLxOBXkrGgop4itO8KiPKCy3AE+M05Wyq3m6pc/Qiwzg0zfjEqPKoqbXX2tM2
1+PzmsGzIclm3CUL+ayjPgj8tjTh5YJ8iFN7YCN3dZnupiXCP8sdtdm0KaJs+DHXcNswulU6iiVV
dapGq5ZjezXoihDAG5xMEubR1pEojSFcSwcYxjxvUOu9lrpflhvEbN+aFThJLm0gzpzofF8Vbnna
Qg4oX4MJm5z+iIK+AqGPqLwseaGzlyR15+QD95Sd1TznVMHmk+7l2uNs3DTuZslwq5Nmo7ILHClU
13DdQkt2+YaZyqGqv8j2mXUKyJ0n0NR0IqHEMON/KdFAZyCJFfiOCKb8HDFT1/0GBsnWCK07pyTY
0T07aBdgPQ+KKPHfmawPKE5GcLHk16qd/NRKULABY9TqpnEM/nT8BJVCsO41XgDVuy+6eYYlU9bH
uhs2TfakNu2mojOHiM5CpkyV8ABrcNnFJXG/dsmjUXebfNEAgCybzH4egQ41lKG6Q+izUt0Z9Xsb
WUhLblWHiuCeRryvFXpEWcrtXD0vtCeM8O+mxN2U/We1uJUmDDd0uxIk8RT399paTiyj3Vy5+8Yd
fB0OEbYOiJY6EcghiBHAIyXxzaQivTIS0TQOJuXIINu8NbiltOWxUSHc9MW2TlHkxzHQ5vA2Js4d
i4SjMJ2n1J3uDPo5In2CgCL9iIqtUBKnfrG78dRhmHPgHsZTdkzG6C5pi0dCIczvJg5i5zqRyuuJ
ey3szF0JTpR7Klj0Rr0kpNK9KJL3ISN4a0FCtiATDFWEF1L9kpNWbDVlN2s0bxMB16reQxXfAQc4
auzUZfihBjvEAg48DwztvoQOI8lt83LhL6514U5tkQhmrwU5TV/FAUfFqTdwYsg2oXXPxHSJEIsa
VqRn21CIdTl86Wc9u/Fktz4wTiUzvbjOp0RvdjTZZQeNLTJEPFX/qNd5sy0KSiOqJBsf21g4Z8YG
WEqlBlfmq4lbzyhpfKTDYyHLN2bDbakij43TFzUUx7xxNpBHPQs1rOs/tm1zK5rxhA3aA5L6pMJv
5gG/q1PjpuCbX9SWtm78cY309Bw7Y0fbYlgeqEHhijNvJRSFWn81OVUtHb1mXN8WYfxJLArtsOH8
DhYRvRWZqnpMO8CgBCUzsaBlYRpLJCYdbGZPGbnK3ZV2ZWXaZNFrAVEiywzUph4uVncpVU7ZSN+6
y7Cd9de5BmWk0KVt27wW3KOJ+yRXB7+BLKtgLlAd3k2INH8NGd+HDC4m/3oPEbzMo5Rf/uDqxIf9
WET8AZj57zcgx/gFcj/3HLblYp0keMD/OmXwP9lQsIOANsKW4qdNBI1uwjb+kbn/E1MGOJTfTRmE
i7Cp8WeYmL1tpqGfb0FSKYYZLGrIXlS5IvR6qpOfFi2jaa55rohLt82626JSoCkggeQQNMY6PQBN
fJ75t8nNhFHpMNGSuoBFwe0L2hUhrV0OYYheV05ezTwxsVbtYgXKkuHTX71PsKc4puYX3OyF6XpR
qcMCMjw3k+eUglE3rHAF6X7bAcTIY1TjdPzAJnmbLd2tcxca7xQjKFa1Vs63LLb2kUhOXSGPbm14
8cLE05anbnCvBVtZtAwerjmSTLfPBme/asi1zWIeSU/D5orl66qJlNR/9dyGXB+GfPmaUa+OtWUn
EVZtB8Fhcc6mOq/2Ftj87TEFKaYX8b25Sreajsdq+oAhcDfN1aHlCbbJpfEQu+6dhnEqaZJzyRGY
YLtJJvvYx+NdRk8PprOTHin4UvUnDdpna7i7ijI26G0BKah7VUufYZN5dax+1SW9TZnK+aA/DFrz
RUE5iuPxWQ9DgbOcdUCfHx2+kEbRn9p04Hknbglx4rpE7zZtvGu5g7ZEk3ytEEyeHifSTPMsbsJy
3wml3Rc1PjbdPfd03Zlt+dGmVAMF/8F1uiDiaz1Fy6eZtLfLTiKDbAAwBqnLgqtt7SVl4QBVTkYS
3scA2/S0OAGROVA592Epugth0LtFZSmhhOlZaoWnUfQ3l3JHeDOIC+PYZdFbOGRXlvuXlN+4Gtp9
qlMaw2+cJsX7Ik+e53g4G0p3m6hPMgmIzURiSD36SScPYzNirNJem0LzUSWO6EvXWk0OjZ2edKW9
TqQk64yyY9Hvw4K1Pud2nVrnaml3IVBS+MyMFvrgVajlvZ09ADaBwMrcreT3UMz9qa52tQ0nz519
280+x114aAmFNnNyN6BIMUfflNG6GRKOSd5/dohRasQpY3qeyD37FjHLdI1bErt0ZvLohLgcDNYm
sUxrzu8Wu79mxDUtYpuYKq4RC3b8VbeKWOcQRrRb0OeOp4r7qaeN0ykmBgoPDrIVuSLioSMx0ZTs
Uk1sVBIfLYiRUmPrxxotQmI4cqPYkVvzM2KnRa+SP53iS6O4l4RgaiRJqBIl31e25rXIlpIIa4oE
yhG1pRXdt4m4pjhpGiKvrpPdOiKwFfrwjFaYjvjvGIQ1orLrNhNf0bYgQosuQYYdgycJsYaIrVJR
t0l+d2Cf13f2vrMb4mvDaZA5X8HlmIbWua1DOg8poFbot5zTo5rSp6iK/WrO6HQzKKL5fV/KU0Qd
ZSGZMAbeXrFCsnsSj9W6f0vIQo2afVqW/GSzJVqKOigaEwbA8L6CzWHK8jRU8ouVZZeyns4aubSs
aymMC885akuLkSVBFC1UgRJTTBQtmF97SOvhDNQjLa9OZ39ZGvVDneePRST8uWo5PttAa0f8bVRP
kDXMTOeghyY5x/pST4TDMJ8D5zsB6fO1Pr5zo/w+W3QazjLPsYxTRJPHGBFg0cC0z6TlCbVYNTWk
sXvXc1EZSPapFZ65Sd+VS0Vgwv1cps7HdqivmTqcRwAUpULu0NWODqqNqgIw1EZyInIlOAz+7EY0
EBMzrPK7ThP4JNH9Z0LvEe8Lusc50tmDIBk6efjVyCbg4i31JVQ5LSWfglLdRWvU3nCQxfJDEslH
p1h8Y9GeyrYBaQRSbRkBxqriEhuwEWpWdGxTIkdyaaTSQysIviNnRcxtVRNIisBGPPYabxIFg1JR
l3dJQUmarRJr6II6jU9rwwktyFSmwsMX04p41tBQEqLXVB6HEFDC6aRyREcZFEei94qzBOUIUa6E
hdwPvqqQKgEqyVv+kS35lu4CyPR4HOkBNwFbhT3GEl6PWowslKfvJpDtmoN1SZeXmErvspx2CXu+
fgz9uNCfyhmGnKipP0boXiEDEztqg79s3bB/y8+OdEl4u54FcphbCqluVd0rBOEqgiipIdavM//P
PlqRvesNO3AXI+hF5hnKcMQn6itr2B2qVY1JJ5mpmDMsP2a7M9TFyQFMrfSR54DocIgtzpz2SQxl
NM0+lFzll2FlL5Rfxzg55q5AvB/29D4YGzrrria94urSvyvitTvQ3Y9LdHLc6mrwGcSpdnJMmP0V
FmU3vwiZXQa2hBomngEP3ZrHGSnLbpvMr4qMvGMTEGKgxLsnx67S0tPu+Yr4MxIdQsCrChKx1mD5
TdreNksfIXRXu6QmktZzx/ywQAo0qMaZMDAVDlPxAIXc4vqQ6PMBFCOvRP2s1MXeof1hJuzZOjp7
2nRX6vp2WmpO/MKb+UsBJj7Rbk0jhDi6DsadgUstX922Uj8XcXeuW9Y0PGEaNwb9XbTHEsrnKgbO
Bt9PqCS2AXCSPdUEFiOmuj2VxqWYQH4Zyldk0junK4+dgYWtne/1xfmaYRsX0FBEOz3pnCSIjr7i
lPcqP64U7aKCSF65iZYwLqE6Bi1v7nEqP0xZt8VpteszZdnGPdyNIfVyiPEFB2yIjTFfWsiukuNb
v+KS/aTY4kFRqiDslYud2YEWOSgYGvV+3c0ezGcx9Sxo6iOF7dQMciETdrAKKxkLVwzEvlkUSA/Z
U+YssEDkU8brqinl26KMlLLGaCQi+WsRon2/BDAS/5tLgMz+SGfkY37sQGAXGqbFxoJjHJXxtzsQ
l/WIy9IV6/z3BclvbwC6ZrBLcX+0eP9wIpm/OIYhnH8EMc0/Y7E1/gBqiPy5EqR1flMXUNfP83/e
1rVD7JGHVxwRDgDjqBItl12+k7Luea+RR2yHnn0qTQsQMqycVgvGuyieDoLmgMq2ti1ZBmGzIc3b
o0IJ5dJbJ8pHt0XfeTnwLMNq/BxNC5hbDrcpuuqA+sYMDw/w5DYjNTys9Z20GM3ucpCzfbQZLtIG
CZOAY5DN8kAuf5/ICcGwO7JY3wl7vEi6NlUtJ9AJrhCrTo+9VlH0Ywz+qsbfarTQ6hgedbLluWPt
BNWPul2QDpgvLh2Wo0Ysk0eUzBH/mV6yOUEAsKoDm5Jj5WjsHRROYN5hpQlZKj21rFcTI0HXaHdm
GWI+qHxlSO7mvvQq0QUCGJKD6DOwogmBnfg61SkHd3X2MEn1HBfGe1sZHzUlCZZwPnYMfxxN29xV
93ktA7ftji6LgLhKzw1XFpfzT7WUQDru2U7rd/36HLT1Y1hQ5FXZzBLxlUjrzQU0Bml+n5LYV3jk
lZqNcYKvpqM+lWF8TwjXM3kmZyWbnnKiCoPiicg5zXmKdjlwUI/PvWMeMyfzWloiDE6VDiXBAeKU
QwSquMDZ1HnEsUZFS/YqCbDXlJxOBHDg1Z/YZnu5dE5EXAM5AzMzc3/IoKJgoey15n6CHxhFyaNM
l6su7e3ApZAG62/FYHtVxIEk99it8RJaU+t4TfPnvoH/pCyxVXDeTh2TB7suuwRa5shLW+GJqcJT
D70KsAY2CrYzVXsbCNSsjhAT/mOHOp7F5HBgK4VE9PJY81K3OtMgyAK8P6dLcqKRwwM0drHa8TAv
zbmKhpfezHyXfEfIQ4aVHaaIlX8ANkfkOYs3fQ+TamfC9hmATwBmPia88uMMGTXHWBTi+O7lLS7T
L3raYg3DiYHimF9mhfRIKBbjM3QoCnF40B6M1m1MvLDF+DlXCtrUlezzuNR7MBgYyUDwRg89KDqQ
04lenFoQPmVT+xkSIaUEXLjCIIaSrWFZANe1Xi0PeFaOFSixiGL1lUYOvoq7UB7MzugnDoapJAX/
leywznwyh/I4UgM7zSqIhvhU835rYz0oMEW7/Lq6WtikL3RlYIvnnU6fMlQ2COiWfqqMisG+DCjh
o92nKuiXmCLP5pwYsKhF6/XPYiXJMz1d0AH1PEi4bfW8LruY0c2IThHvKx0i1cDr3zCsJ5XttzYZ
+46oZ8v2kb3fTtGbi9lh2MVZPKUhhc2oWdTbT5Q5Dtz4BKxSsQp5CeDRAZoqHsUUt04yguUE/BAx
sKyDC9deryQG6zQL5bV8JXjdN9nMvDzvCiI/tmwvvTA80bKhhWGtYqUzJVKZGq28hoSgWfuXZPb9
aakjVf3rp+VF8m6RBS6Gf1bN1o/89ZnJKG6Y7PqpDefRiTT2QzVTf6E/HDiBRXSF1d1vOw/EL+RF
eJjy3BSkJH+uIWWTtTadGUBzvll7/4Rq9q1Y4SfvgCN0oJJ4Ciw0MxsCz89PTdGjWeEDm4IY1D+i
2kNBSVMnwZLJ0d5EWXUYhu4g7f4AkTpYqvFgWcmjxYSuR/F9WFSUJcO8T6z7chpQj9p9Hqm7fsrI
Z1EdrGgesYhHhAaqcqGVKI7G2icfE/EmlLq+z4zxURUT9Ecj21SKExQ5ky55vAiDXj/MQcaVP6UN
2dGHtfRG+WgJHF4gG7MsOhVCuaZd5HejvWD5bW8FN5WxKs6apuwNxTywFYdkALl8Q1LhRq3waeK8
E+MIQTIKGHSoq6bc0FYijFy5dW3LMFDzxrNIDmZd9VKwIYRaSI4tQY7mTjRGfKJucS3n/kOGk9lU
62OiFhxJ6mOjqYFl0BKJGfIUIVfUwmQ9zqC7tshRd7Ns6Em7X9u9h4rqdf4mrg3jEq8RYP63lYDX
Wctjp0R0vVUXGhspm4Bjpafv4WI8LIzhdk+ZQ2hiBy3HTUc4DsAx/XP1cQyxOjQTbiXi7It7CaG6
UBrE36s5sa25DYp41NfNTGJtLWoT3Ar4AlY+mXM8NtAVNCpE5XintsOnGVJg3oHEqTWypOZ4mbUp
KHkqQ/3dp0Vxac3w2GOmtFMTFpkb1MDpJ4yikgsIUKJdo4Y3DWMeQfeDw9KxLyF1liH3PRcsDu6t
2fkY4SMZGZ66VB4m13wQbUZCIS4VKOlFSsWDXIjSNi4ZGDbCwzmp9Sc5w14fxMCLk8IM5rL80LjL
widSrqZo8ZFdS/qI4dJ9I1sZDqsTJWVvFvZ5yI6G/VtDpmjjcs9esGhUlOxqxYy3pKZ3NxIaDku1
jkBLTx8b0b5qKUNBPrG8XE4Fj53FdlC8qAYpgcqX1nC2F+sjSBiEwAlAIADBth8vCnuu0MIo7cBy
VpNuV9mhb+nVKaQ9m+o31jzKkxKqnlsXVA5EWqCgzHEdCkSDhXwgw6hVF5OQoRsvwP/EPh3yazK7
MOIN8eDM2gEBlKpxg4gYgLhCpvc6X/yIaOLQDn6e9Yd8Zjx16vY6GqOnJYYP3Q9eU/xqAC/dxJrz
mUcq8hItmMQ6PvIqOxiLsRcFyXwTIkVZWQ8Z3M+lc1Zl+YFXEKvwonxT1RD1eDiNdKhuelQlrapi
r54xCaMWECGK6F5yPMUsbsaiHGds9ooaHcxx8nNYWczatV+xMSMlMJNYw36qT8dImAh2quvJvLmK
gQKl1N3T9kjWCyE1L5lgeHg7eXdpIdlvEnKXiZpcG33dGC0jTHB77DdjXD4kTWhvyoYgp1s9ttK6
o0+13GTT8o4SK2+ujCPMCsi3oV/wiYSQEqY5/uBM6cWKxnEzhFOyAxH+zrQy8TSDqzBiZ6UePHGO
XaKk8gdKVv7aOH27bGr/1tZyfHnN/hjK/KuvBSizq7l0ZHPZ/J2vhY0Tzd0mac+/IwZ44v66cRKU
CKnsmrha2t8eqz9unAKYgepiQ7G+x0T/FE2Ox/A/bZwEuRfurysfgR/97tnZsdiKCdq4wRxKspta
CQ4trOlv1r7MSfbORjDViIvgqHNU7L5V90TFBzXYnNkGm9sa/Hih8DrkHavSIYYJIsDIR79zuTO4
WBUNiTOL7k5DI+ic+l1nHyQU2ypfc5EwUijmsKyJsXpe4cf0c/GGsjvnYoP5KrGNhbG4U/H9iwVH
xpqmcxZQywlc1O7ghKB1x/akd2bKU2Ng+wNjaKfIVH/oC/uyRkDGyETcVj1zFYK4slL/5plI9Mvg
BKlp+kkfETaZduZksOsWF9WdPjdjc1NhtAlu2Nk4v8sl6QEuL7acjnNmswpw/UEi2a2l2Yq4ExRf
0jgIWjfZy7HbzzxbIm6HRugeezc/GVW8a5g6sjT9iJzgt8I6TNzSIK9A/nHJDlnF20wTqMLqPUrz
l6LExcfb1iyR0lyd5CHcscZVNilXLX1IUCnVQ8pBta6MSP+eqWtD3yYnR29NrjBYNFBhuTNLopgG
MrOpI+HrMUzplFZH8PCqke1y03nG33wXAqSu2LREVuqzfcds0VCFDqFtGODPoFOpTEPFqlvF9B6j
Ywn0LImulaNvSZ0UCnqXPqOorzg4dDALPUwp9OcoJuyJTsYCamdMBEDQz6II+d8mke8CxkFby9DY
MLfv4x54IdobN2RWJO5eNhTJoM0Nq0gH3YUbKbZB1LsOFY+Ff2Cj6vH+wYbvHmuONgo4d5Fb3ieo
gAY/tlAF3ZJXmOnsDNTCDtWwRz0kOnMcUBOxB30tURfLWFwS1MbcoW2QB7uDCpmgRhKfotOh20pU
Sioyj5p0rusGrl4lTKTMuiyCqWAAS7RTj8zpIneGyJ4l8qdABs2RQxO+otUqjyKTLiNN9MimTm7y
Y8Az6DsRT8t5lVeL/JAit9pc0Ubk13LVYWcEWRNhVkWgDRFqwSx4IIr3GCswb/NJIugCj91nhNLS
yHxdEHxThN8GAbivNIB4I8KK7csGSRyhuOP+NXH/MlkfNaZx1BGUR4RlvqOXGKFZr6jZQXhOEKBN
hGgXQRpn1ClGoKaO0xcjES3e2lGbY9HJrkDEjE3EgIfgeynd9NHq068DftehBjccmr4N2kJU7LFx
l5id9pCOnRfWVlCwo6ozGncGPOXp4pV0NsYoRqm1bqOJoWIHwlx/chPjYkKQbjv2IjWYR8PMvoZh
8kIt2B4/dNARZ+VqEkC7OJTwkZURJHY/HhpTvwxQ0YuCrQ9zsuvg2tdYiIHEcyrrvVGNV+HMx0Gn
XoK98pSEw1bj+6cpfK/nkj+A/Tf1UAmG/FJFzEX+Xkz7rAKJdFX44n12jIfsVc8EskFCeEplAzbD
iZ/P9IIEslBJf03Wc5bplJYVhCk6llla0NXavcUSx0mBMbbudgRE3AmIL4N64ba0S/iSzCs4SFX8
ujDPblW+hnjRsEbvrEX50AJ1iDsaQcNo74CWkqwAMywtkx5u52kmes7mYnFuZq+w44EyzeSq8KLW
tMgfys4fGn4e043Qkr2VCvwu8VfJ/dywuneL5QYOp+Kg0XpZskXvtSAGpRXy7nWLghe3+36GBcOe
jSRPtUsBpduKEhDPRrIXh5Qtch66rLCLk45i2AmSOmbF6hlECqRS6eikLCwiW+Z+qkIAktkuDJd9
k6JJFkIlwkPgOzVvAIh3kYT+r9Oqzjo6pHZ9RDdysc7gzbyWkbaJ2Y1Xg8nKOj5Io7szqzBI5+yK
o5K/bLNNS8fTtcl36ula22Egwha8InYmEPJhPwa9YaJk2odxvRLMpJfoj5EtxsSeFXi4sAJYqESd
+C6mgcW2xqXQ3oBOVRZc71T9uFB0YiKu6ELsFNbelprzbq+8tg/3Tai8t/GAL4IDOZPvkqnbduR6
OO5OPR5zR60PJiOnJCtpGeprIyhTq5Nn0qZYgugFM4dDzstbuHIfItKYlgw4vM/MmxjvsI4vS5Ao
4poX2p5Wv51mgxov0OVi+uqF5dXsyIq4pYO022aF4vWZ2E55eFKwS+k8t2dORZ37lotQ3FrmDvcq
dxDBmqK+M7p5Rx/TyY6XR9qBDjUErKIGqACYG9E1oKXhOtRZYOa2l2H+7rhCRfj5FCgjC7fYCBJr
ZfdeqDHg6ultgW7v0uc1kziZGftnZLJxyd9p9vjSIhRVlb1d7PK+YY8IIpVKKRK3HFppXp2bZNxP
o3IcVeFzPbsvdc3v8eBLk5zOMn6OjerYEMLK9QJ6ucaNwbqaUO/HxjzD4dnDqgUDaF+yMDzrTvg5
yYtLPDc8thlg5ozHxox5cMyOM/vWkMNKU+Ung1HdUJVPjlkR9GgO+HW8ClR/xIuz5+baqjmZcsmz
rtkmLOdLnCoktdJ72E5XTVKQXMAsI+G2bUjT2+jzf83a32dtUi//WqqiybH8Q4KK0Na0DHSVv/2n
soK+LNMWqmUDKuEfhEz+LlTxU8zS+Ls05iXtG1vl11n79zyv3+bMxUp6ZgY3dBSm/2PvTJbsNrJl
+yvvAx5kCPSYAqfvsk82ExiZSaJvAl0A+Pq7QF0VJZVUZprdQQ1kVTIpxWQSJ7Bju/vyf4T6Ms01
R/5rZGkN8rCE4pXos4ryWIlRx/JngEqXN06nKxquKQeoAnZuKrSd+NsiaBWR/UsuZu/OgYIRRnox
vuR+rT3HVdTVQR35VwC/W/6Fy2Cmdz0BzqnL7oc1ckbKpBX5PnFsXGLc9JuWYIn+fS3eUGvik7cv
JshdPpSXxKT7rhogbrX6WdbFrcoq/AzaGcTMca4dEBOCCLZ/FBSdROy/Wp78dkkwYeSUEtMRzlHp
QojgQs3wQ9kFdt6I8glLS+9qomil7+xRPR/N2DsqYqwNb2BBUCdy5UesqvtxssNFSYQj7xL74MFI
4k0o74uaDzoJ9KldjyFzy3blbabW16EUQjBZ60gA/JljJ/MOZkdMg+SGX9WXNOfojsyjSyF5yuoq
p1OZYudtRRkxij9lKCXrGcMlbpg1boqNIMdJwkZASJNkUIY/37A6gL6JTphYTEsJbLiuoHC49cWp
3U894tEke7Kji/hi5Mq7q8ouoSQavwFahk2zZzEGTUzn4Iq9WkecIXaOKy8NwxG8sWU/yhbXmrlr
mDbWUdvvZViMhLgHp9pnI6MM1xuvADpFDFusJebmclEdsPhE3/Rgw2KuIhn0mwxRq2U+jwCTFhg2
Jpy51AFtKeTivdQeJL+II70HSRtBVvb3BqO5xmrIoZKCC8LJ4A8zL+Z9bvmMRDQr9+nFrpONQgQA
DbM2zbOm7B9SlDiDBlSk8JNOMc2EqKjxHsmq9Aja8JSRVR0ZAixt+DbmPaNVQm8A7c8MIa0NjWfG
yYs4kDc0ddJe4vKumch9e5KahirKYIzCMkZaqthbZJr+1MhF3fuKshVXNuV+GPydV2r6oV+QYTQM
wAlu7vxdd3Ay1sOzNmaYesydYusYll7VoB3yPCexTh+C+GzJ+aLV9oPHxOj56Dw5RoOv0rTqr7K1
DezIcqTpe8bKQgXIq6nKS2WZaYCR95snstQO07L8OioyHiIrrKNkGAKO5e7jxuCJz0dqcIcvfkol
VkF2WauobKNAMvDH4m52dfAs9kuKlKrF04ts8mOkLXRZkPsmnLmDSkOGFzvd0m4GFNAKPlrTtVAm
o1OVGtcmLk8daeq8jo4V6ep1bZyRR4UJeijs4g6/+x6BkoEeVhurL4eEbulSH9nxhEc/vDUiKHVt
YzfRlcQT+a752iPbzlHxQDyKm2G75W7NNFluSh4i7IuoO9R4UqkCvhZlkB8+iPWWi7sS+qVhwotH
6+igXaHIPLdD/8Fhd6fzovaxuE0Gq2zWdgbms3jo+QQbGyXEUfPnSwLUxwGX4frTeSqHo+QBrrLx
wEOxtzDu6/yvIJQCgPYiuvGWeA2+CYYzemQn7Ji1tkCyyC+OXxz8Rn9SzPCNLg8LbizupJu0Bmhb
rtGX7ozFbIOeR56Menjwr/NxdHDkZ8tgUS+VE9fgTjj7Lc1CoJJwlhfDf8Ndv4pI4j/6ri/fqjpt
/11AWr/qt/cylQoYqG3bFq7NNuv3pgvCXaZFNRlwvx9vZqwaP1/MZE9tm4YDb3350pvwuxczr2Rc
HP/CYv8T24XxI7z1xxcz3dvr9svzPazfa3nD78OnDJi+F+PeObhsnrmUOS4ext69CVOfjo02WIBK
1jti0lrNx86haDqvTTtoFzCKG8X7owCdWOhTcabXVD2Ni0Onr3IGWHr4w0IzTkmYDpGBAJ3uFiR1
5Y4yiMFJRbgMbyicdjAu44tQ47ixeQeatkU7trrXcg8MoH3n8+7An/6kwxVEMgHYZ6qjBn82YBVy
9TDGFXx2dRMvE+GuaMhOUYZODoM76FtjV2rxx6WgkteT8tFGD15xJRE2TqR2Ai06OoR1SKjhTSBZ
KbgFvo9+Y3WP/kKEntPByGb++bJrsvxscmQEUzTe0VD1ijQXRlZ79Yb6Pve5z4OpNMqBl5zFAADG
TNOOo056xwE8DKqMzOfeH4fnISW0Y7fOyfUBR1rTrhm4CWKz9gjHtIAljUVcZlTJIAZ0mMxYFGqx
m2Lj1mKK1IzyuOjeM3fzow36Pmi47sDw3hlVdVZUDiervgdJwp0MWG4kvISFlTp6sSgvb015WSgG
8AiPytGihUxBKp02boJwGJm3wbG+OUP+aObDszskH3vb/1iKCe9MfEIbP7T4J1esM/ZcmDMUJ3FS
lQZQVPbqljbtJUhQ2CI7TMB1YMLuB6eBJT/hhRXxVlgzcxp9N2ToCv4UYiJ+iqmmgNnVmA4v4dm/
z6CGH+vSfl23a5WBPbQZTjb00JzTUlbpCdjS3tPdPRWeFRhteS9YDtHewGYCsAIJQaeKbmWvf4od
YvYVgAYrO03CzagzwK0C76AZ1a3JomubRm9TOr/URBPT9SkmqlhA1LFoHRKAsGPhsY40jnnVH+VA
xZ0fP6djQ2JWOyarRZF2m1RKMO+EWxJCLtJG6AIEDZVz73XmoVhzMeRjCnIyA1hOeE6Ahuy9Ikoz
Ye8xhrbaRPUEiYhy4O1i6A/a6PevvVk3jyOHQ0CnCLxsefNhzy212vs1IAZCfr2OJdwVEeNCVvkM
tuVUb0jmIQpRKR2kpd69M1NHcC7MonleXRhl28UhuDMVkPs7WA1/R3R8OqolcYIUU1SSex9iZ9bD
IiJoJZvnDrJDbuFPd6snhnXuKUCgpdGExmjUj03iDY//veD9esFDWvj7Cx5Q+re6+HdCpi34sv99
j3j6L5AuBU06QC2xya3xmd+MCOIXG3IAmonzr/LLn+8REhPUxruADH69+v3UUkCR69RREiBeg8T/
yL1HqPhP9zv4ZsThaNkEyAkvwfrTayR2elEvfW0cTLN4LZJkt4ygPQDdt1l+GAG3U/J9mpIpTKDh
L1DxC6W+scg85cJ6EmmF4j0ROivPFvtH3gzHacnDQoufTL+BBJsdXJKEydI9tWRm+dxcK5YS1N9t
1pVu1YwPvaPdCSrcysnbRJiYM3j+cuX6Gx9bU7Hdi/dmZ+0Rlo7U951s3bqZKd+SIvDmJ+HSoFx/
KVl8dl1eBkmmQ5ruQ7tZ7uoerlWZouk4W1/zLh7e7MV6A+TA4pSjvOLyJbL63DB0R34T2LEeaHnB
Lqn6nLYt+6W2pceb6KW5PJNwonaGBmPBkm82XzmcmmDEZ9Cb3b1tmsHqBBtn60MeLQYnpFuE5pDh
gVTqpci199ZodrjsEWl0ps9hsrMXds/eSdG3EmDIpRgwm/AH+DazXxV/wRyQ7PTiC4XRN5ea3a52
8WXRfVc00V2RJiMvlCzZT8j5outuXp4/J0vxoDkJ/WGZendpXLPL/MUzkjsjB+KjUzb6pXNUczEA
KGKugHi1CLP8FCPZBzC8iWpXWRIW/dxyJxkoNk24vJOA9iuwaHwzTm5RW9bjf47uDbNkIO1s1qzR
ANSwHRFz0owlaY7Tqt715D96UkfOIEI/L8+aUzxbalwuuRjyMNIiSdsxuSkJ+qhpOYrpU8jQMqab
Zhi8Xf3uXSH5B16lrXxlhU7N2hVd5ZRV3ac+vy9WpWGFWCYrztJbwZY2hEtzRV3OK/RyXvGX8Dfm
jSzjL9WKx6Q6Kg51iJkxI4S3IjQhiToHAUrNW/GaHZzNAt5mbK/WN57KiA5olHkuQBtYpONdtqI6
vRXaSbA6Z3sNyDNdkZ7cKJZNCuUTUBAeO4b7g7ciQDvKoGJiJzTIcaX4wQn978n74+Q1/iM85vpG
2vVbUfz7CL9+3W9HrwDCYK1NwY7BEusPDEfjl7U7GDrCDzTxn3ZrNMhzMLPvQg36cZb/PHu5DfiU
FfPPGL4Rnv+JB8z5827No78Ma5e1IhoQ210uC78f4cskasqhdV2k0cV4NpshRhRLp8NcS23DJoTU
JOqtXmVHI0Enm/mggf9CjsthrhJjeOjy7mM/qg8K4aggQWWyAEYtvfdyCIVKYqMcPiQGOUjOaddX
YAzg7jFe5YyxJtfTFh0BN7SyvrUgS8OGNl4RJ3eOOcEWG1/sPOYYSy2aY1wPabdmsXdoLHFzOoLq
3exJcHy0T642lDhmFLNPU+VuWpKXCkwhS7I9xKYryHd4XkTgBcuNfrkWXHtVTT7fwkDc+Hd2lnQf
aO/snkl0YVFpurw9sDWjg1XSKqZ6VYfQLQiJj/AkPPxcHfsGPw0gf/MLEThE0JDpeKz99miOJeBd
pMhB+HuJLXpiB5nAgLMNKBJR/JC64wkk9XHSvcPQFTpVO2wYwEcp1lh9U+40LT63tXbsLU5+ZSOg
alXAfhQmoLbV2/5xSZH4KzfI5uy+TN2DS1pPKnXrI/CvAuNT5jpbQOgXyb4dhxlavuL7JE6Hzq78
bNOM1IJl0F/Lxj4nbfWBN44KkjhDpjAeGoFnyeD9BI8/DVbHM42YeIZrQIXio+WSTh9Rup3Fvc21
eDTmlkBIdgYMQfcC3E8W/ra3IBQ40WfTMTYWmw7WZacaNHsyEnkr5u9OD+sLzP9poLVugHpnTv1r
NjKsD+1FgfNPqDmYe+ux9/j2BXn/aHqmq4aDDDZhOhK5hAfn04An87vWacis+F/5DdAoZsBV1Gkx
JrDWePQri41GmrfDJG7hkROFfNXxUtBRcYw7KpYd/YtrTMeqtc8uE7iPgbZGbyqh9+DN2uAK2sfu
dBLu8KU2i60exU/uUAYYg04lj2o5S1Ae48lEClG0CvdgAVPa3hj1nxq7ubh1PUG9SE+LR/0RxfeI
W0+NP56GJoNPldxqAq0mcOI2F0dp5nT9TuLWT965i6OTPbF2a2fWW2V+K0ZM/txxmsE4YctnfmCv
mFrybAtM/VxDDNiSQ5futYGuHJ9YadWxMqpZV2WPVCFwYUDPqqzDajDORJYFftYhoZeId9p3gxW7
vl5AV7+0CZCpme6rav6Ueoxmg9jDkHgR8J/W5gMFVqMCrDwp5gFZpqeKdNBcNgfLwlQ+8QQ2OP4M
nS28tIYrl737OsekSW6tbcXBLqb7No8/UKlEH1C6rwjMZfzci07sjQg1fyXGVg0C8PDMVHc0yKPl
1PqNlL/p09rvU2oP+E4ONLSiGjnbAkRrqg2nRcM6IApAdvpdOxJecudLVRU3QurkjnIOCgOoVJ0e
3aokbjDSXGRe/LnZmT5FGZP9mPlSBTaUgUgahJSXvQt+jq3lQ9q5Dz3lewbcq4VV5CwTfOCcFUD3
VFsfTP6/S6Rv8Mp97pvXGA+gyT3XZYVcyIXe2eyrjkRpjNqukjQVeznMVoWrEV+JQyxOF3xs2Rs7
Tn6nZP9k8PyyL3iyQK8kRXcVk3ONSYPU7ITZL8PHgr1S9h/iykre+Uy+xoM2hWUaDXCdIebWkA5P
6PinwbaRxZsmolnZ/gBJASUuPREy5Rr331Hg11GAO8nfX8IgwL8lfz0K8HU/RwFUdlJU1q+W799t
83C7WYKVnfsTh/CvbZ7zC63kWMQxkTMIAHz+/TbPM0yuTOwILS54lvgnowAjyb9dw3Cc0+D9g+jM
kvBPo4BYmXVwdv2DPYtLOVVPWuTuTZ8MXuYFwux2Xv09r8ZzWhzY9VgBZ+Ma7NmPi3FsCesDog2s
vCWKWx0cSbd9V24cI75E7aM2rdqTDkknOtpAzvOkBU63JjqyI/a6Y9pLKsLLrUewuxiRqfXmlvQi
cBK17zhOY14FOm6F1Ap9iLBG0Z0nyWpHu7MENZhM0WPMCzLNnmKLs2yYvqj4Y6J3+KSbsEjGvbuC
mWDPGtjaVl4doRXoTxMYH2Pras6ZHcqRA/bk0qylIagtvBuW9R3BuyJpOOsp7vZHtuFJsol4l0j2
RQXVpRE6empBfk3yEOrrXjS0qOBM86hHo8bA6LNjPlP1uvDRruXOMAFbrQWeRrJtqHyzEsYK59GE
9FvjwJC1TfnAxOoQHFsG52W9CdrvMirkfYq3GEYxraZOVX0yppEbz5R44RL7ziY3nJvqynhnJB4X
A2xLUJblVusnKJ9FqIBUzmW5pzth241vNmU/bg7xEkPwwEzgL91eQmCwQQmZ8nGSGQJ8zetJyMAW
cxm0+vKq2TMkWdGedXdia7VED6OXR/dVB27HmK+T/5ZYAu+GPFLAuVE6FbsEYCwsfdNIxZ5tclCy
KM3x35qk3XD9LJ4TDBo0K7O9sR0IWjhSCzEkCrMfdXLPEi0NlGgZuddBiYtuuxsdq0TpF2BFs50E
ruvbzkUjR57T4JO55W4o689ui3FsbYQ14Gcu9XH2jHVj92Qi2Y2OtcMzZmlQHnoEF+x+icTfNjiH
JqLT12MHNj8ovbi0w012UWBg6lmE+1i45b7jOZD0qqsEwhiDWgWclZ4fmjckS2wM3VNLQmcoAice
zrXdBaL+MML5zFcfRmpsOrbbikpcJxN3pd4eEt3Y6DKibXXZLHEcLnhsNBbIiVr2WS1CO4HNpC3X
uJZPcYGAmw13MAsOBuAoGuWvrTefF0RojTAQUK0AGuEBlnYcaPZ4XdU8Vm3Hoi8JB0cBNlaa47uw
jFEQTfsqdb7RKrHiIHP6fVZ+s4wucGUS0k+JRUmdTdr6Mhp1yHndy6h9iOvoVouaT/z4mBrDfnbg
brn59w6gSJHS5qNB2vWXu4HhQJ/kMcXVSnHdscztizvMO+Fp5xLHT6eaA+vZc1SUh6RnbZ9+6muH
gD8/AM0mp/bVdkicuaxTc5pba5VsZWOGbl+H0phDk93pxKBQFpRYxFOgKYJyervV10ddVJh8+nDh
QS6BUuNPv9dbqipH/0WN4MydYuPadjgL/JZTtDOQ99t0vkvXF2rVnnyQvbmRPfpEDIN54XsrhwDb
1mNMmwcZBRRZLGSGSwvsFNYTLR6SfMdYoBPwPMGeiwaHno1hK+BsZo52dLschrN4jEt0ziQGMdGD
AW/X5jxozhDEGzvbpWuZ/UiUf85ZkIh9vkQ7iW+tZaqJpvKO2dDmsgSERFAXM0FPqwkkaCBYOo1h
NRZb5kjSIuqU4seJIX5iGtwMDT4cLznEzO1agaMGI9eIwaiszXPiaqdipEZw1MlpzButm8JB9ufR
IKtdklrDmmcM8WUmrVLQNzYAChYwzxRLcy0dThR1bTPEFIQb0PDdEVPAxpXZTgAXF1O0xzB2kA6H
aOGhJtJAibIwAiVloxj4tguwXtumOeSEVL5HbXJ05uWcomNQXY2Ai4nMMrYF2UANLvWw6pgKlFii
nU0M08g9+xHIR+9n4Vi0nz2+f65RG5UVwD2Sw8yVy+QGxeGxj8wysCQcKzDkE1lAs/eAhIH00nwm
Tk4YFi4hO5ggJYNLyAg6Ak0siLQoyaGPHXQqqqOWldx4+4MO9DijI1lhM4x7xaCMl1Vw4tIyV5hI
RN64U30WKNfdLpISN9EDyfOghMiNH8+3yY0PMTx5U684koaVLLiZpQvilyCih2eWzoMCX6uGBcJp
jQcLT2uM2OyUwLgnwQP+0eCNiOAH5yx/asYFkYgmLtmGthhCH5M4CQ1SWv2zNY0kZfOAC0CAJz6s
aWZD6Q9dzqimMcLc5aOp0kPRLxeAzVhxDRA8S5gXaxnce1nX7CD55PYPc0wyw0zDYsXC06LtmFjT
4KeavJuAZQsEAVcTh8IZgnIUAdXMG23BJslk4PlfIxah63MTYadpS43/KNiX7nmhB4xH5TPXnbOK
XFw7EpaiFi7eTKylhN3UX+ClIR/QOjIWr+Oq7aso6OjOGaznHg9oiuLTLKgY2ltnyG+4Uzh8eVlF
xj0Px7ZtozBX0C2s7En3P/cq5W7FNTeZgog0ryMUh2kWOA2VSmNBWQ/oMfXS1aDNgXpEkx1wNw3X
WFVGkbd/V+UzTpAHnVdzIutzYX3I1AdDpfg3CUWTQY7HFoCOPHDit1hMx+5xhq9UsdzoUx4T6s1c
MQSC5qMy8rZt/7lM8ovQmEmc96K8131aywBlOPoTsEaqdvlBGLeMO27UuHS+0Z9A9Kgr5CYiKlPW
WAgwKo8ZGKc5v6YlDif1dbBa9jMtoCp0O+8sHYNQLLsSSs4AQW1N0sUuZ1hNdV9svnW8/0WdQxM/
53xcFuNzu7DY6Km/Q3nV+OUszTjrdXU0GvqJ3aDrPql02nP+bIyclDdm9mCZq2POlTQr08s/v0j8
HW36D4Dqv6ZW/98FUq/euv9wkfjS9n/RymmvX/WbKcD5hSXt/6o1P5aGv1n1QMHSxkJzGas8e02/
/LQEAJ3GXgbulJAnqAYdbejnPtGxPTo7KSjD+bf+B//BPhF/258uEb5Ybzc0na2SDjC2P+diEr2Y
GtcuD2nt6f2hNBsNOaejFnDGqgCFJz+XNaZeD2t/NWDHY8miaeosZv2EtnKopX0yKLkaBYXATYZx
iQIoXyMYM1zNTLtPU+j+8xxdMjUdujJCUPUZzQ1sVm50R+bvllAgA6+Hw9QAj9ZcJn3tNzPDosvI
AE6XYkw+NDG1XNp07p1mq2bZBo7Rv04myLZCW7YtYkxmuIBUcPa7xl1L6jvvKUVGmOdo3phJ9uDg
SGD9ucvS9f3Dv29mj5ZWwFlcjpiTCQuq47CytEuvCQwloLI5yN3xtovBmw1ovhpV1ysuIJvBrAzd
1yp10NTTx7onwMfk9cgI+a71y6sv4i/JXMMhnSVszlk7I6F90s32cYiBMjQSiK7d3qV58qWdODNx
LGzqxtgPs38jHfN1XljCzHbR72tL3pb15Ovn0Q4M1znH2vgqFLeQvNQfLVl/FnZzL930NRbL/bJw
WdKWQ6Og9GscGy1DvZfRAuXfV7MZ9vl0sGV1dphgSi8+9WAtnKg9NTrEpERd9AQz1lQeYq8ogrov
92VjXBOlXbJEPWZu8T7h6gLHgaDkEQXW6Olpo53S0mNCFWih2aeqlq+zyudwrtVDVUEtL5X/aDIW
BX2vPbZtfJxdQb6nbW7LwINQ+wvXFcO/M0X6NmM8VzDREm+8Os184RNwFiwYB4SQCo64GzXHZcSI
DtgLfhSYDe84q/lS1/bRysc5iCP5pvKaGHTxmov2kw+0LZ8Qsi3lXRi1H3V/OBGtvkgqVmliL3GL
ELq0K/Yy5bVelz5Qjtuc7EblviB/HvHXX4Ujj05Un3BjnD0X62rb0BFKHZKUO8zPxyY1n3wvu/NI
6Th+/2JbAC3WCEZVf3BHwomtdVhpIPSG7zpgJeai9kPan6apfR+wQ5R6fXQJQuPjP0vusLkY91ZT
Hdo6QxtyiRP5nxw9PVlF/tj05WcuU7e0LvarMmqW5fc28zZxV10GvXlaFnyLJd6UjIeyd51roxlX
7LJbM5u2duy+UI/DQk5H4DSLMJnczwBYyAqRdx6VfERd/NiRC48rcXLBuGK93OHh2Tepd9Hb8aBl
8WGa3e9VJ1nBqx31pecS9FUzNxd8qnRv07Xd5I9zAy5eLsXWhd7laAQhhH6brSSjtH5icIlAbInl
7JvW3qjmfamxJaMLsWb7q2vJc7tEx8YeXr2c5lTdOAhPHe3RZQSf9w03/Cif32HfsZ6e8JD0x8ie
3vJGv68E27nOfia0RYwoeijxX3DBxjUKaRK+WuQPD2Ix7mKLb3/QaSBJYU1pT9Q2wHLBcchacCL/
4ljGB4NumJytdjZGbDXVZS1rqSIX4VWzz9Iz3miO/EZkgU8RgRlpuiHcrs+W4b1HUXGysCPKWD/2
fUrCSZpPVHwcmql4mQozPiqhgZ8fjc9GLj+6FsneZsTPWV8NG77yWCFNuMMDMnxI5VwfGBKPzSki
ri3u9CI7IH46R+w6axmgyUCj2DUOPvsU142+Vxb+p8hQ3L1yPbYIeuvZ9zmGwTI4H8ZcJ1repMGy
rLx/99qOXGqs+FYqeuMLbtaM9IL9vmtWVz9pXwSjp8icQzfEr1jHjr07HZp0+tLzk8mp40s9UmDR
ch8xspZiPLbYZKi/uxAMIKPBFQ5oC7U3m5guGFs3aVdhCWtEpMiKoyGryzzWe7rlTxCjKbVP06c0
Me4oEvlk++1zrRVmwF/lvWehP6XIU2gjBBcGfcr8MDJGFhSFuzwMKOCbUcvlhXQcTrK+GMN2KJfg
nw85fz2//GHE+bs56P/ukGP8R8vK7Zv6f4cvVT1+a/9CO/1pW4Ftv6JcGXZs6i2YXX7aVtbEgoH5
RBfQ5dcO8t9RZ61fTGpWBasf4Tqrb/LnrGP+wgyE+8pg2IG/8c8qyC2HXe6fcgkWk9aK4mB5q/ML
/lE7hRFg+J22ZAcxtie7XR48E9eapc3PxtAAp3NvbaM9WZ3+Zc4UTmLjxRoh0HCMZfabYlvoqOxo
gmnxuIy5a7yev3xiY43G0JPHr+nSXblr3RLfu3RWjQGFBZVwZ64u2HmNbnkzidpC0MQTyIVBiugL
Rsq72nQ+15IdBi3Qd52cHualuE9kde0n44k+iNOo9VvYPeAKm9ey/b4YiC3RVccbHuvZkZ42Fq7q
ligX6FKKj0I8O/RX+1Ba6V97IVe4Iti9I8i8q+8UkDIT1fCC93Z5qT76tK3rOdf9apovre/uZ5u2
v858SCED5FF3qumvwuDXEGmQ6b7HYzIPuPZt9VwZF0wzR6w9+zpHPgRL6s3Wm+OUJ6mSJVic8rVK
s4eynV+Fq1HRjjJFI9Vz3fSHDghJILr2ZDTswBK92XaZcY7b9jOfcyxALE7abuE1raynYkZ7VB7u
9SHnkqy8rg+SnAoeGEfAuZ7KvAFkSnSKkMgcwRRAYi2plk6k8dSzHHNhP3G7A/CrKMdwlz31iNyc
CCNkg3mJppbVrcS/WD8IjUIjxe/Hc1jBaoEArzBQD8YxRAIEyDfFcHQB35whZttYL5faKi50IVRh
F6POoiZ0GxnX17FXzdYglR00Fu3UhQ5h3zXava1dZxugfr/OI1zymBLBZtiokv63OoFxEnHvj+7K
Rd+MCXVf1TetoL0LW0wKNji3iLmm26ai2P573iKDHoqF8o90Dkuq3jI/BtudhjBIQ8vsqAjJAsty
2JMmu5yiLJ1YSjO/4UjZ9jisKBR10vcyYxsxvikTzmJSkCKLD2bcnLVZXfo0etdFs59wbwZpjnOS
hWAjspNvAJGXSKzkZfDliLCym9PEV+QGVvfBoNGPIOFEKgSpa8bujjhN3xzXarJ5iTVtPa7MWcTV
Pq6uP3RE3rJ26nxpyNTWBYSXrrH3oF7oZfFxDKgpNIUVenwcLUgbM9UEke4EHrq2s8C7rwGMl979
lAA26UTgsvORpPv0zAHdQq8r8/waE1f0QLHzCa2sw6/m7WYipvOUbPQhedJMi+aIIgT3f03b6ms9
yr1JSEDhKi1b81ky+psiR4WtQ9Al4bDIa1/aJ4+B1VfL+1J3Z4/axqZib1T1uwL+rmVpYYpoJ2KG
1T7bkSThj9s4Z7E4zwlnBtsUl+2KB4MamYHFTvqSsCFWxN1tnwWixXueT6CN4DtUUFShKRsMc62W
0oMDwZ0UZsXyr2qq5TqyLV1IM/BNHFP2G0YVvbKK3lSej/WImTutL3M7fIjROPyi2jsuNyL+/TGZ
z+1C96+ZAfV1drmAscYCrR6aAx1vG7ZRoV759MloYanxwBZs4XQyklPK0nMxGAghbBJhL+hsw1Rz
7tiETdSN1Xz32mgf1qwphjE20dYBOyoiKzWciiZsrT76g72dEIsaZG20m41YyHaQBwJeth3StTNx
OZT9gurLnOzzjQHjFmgTsBwCk118PJm3KP9O5ojCNsqURMSDYEJKwf2WSTbO8bZoPisFkRWXQTtR
Y0aQouHG5ZhOCp46DaQ/8PvziHCrd25CHC5GWNr+Pmk/RhrRXz+/X4v3agmdnMwJa032W5qkSgxg
ftzBKI6xw6SbnkqCWILsURU/q8jeJCUCcTK1H1FDwhRHheM3bwUAH123N7r73abitybeURf2d4fU
OfCbkpVmQ7FzS52B5pHJN8N58W5Llp61hZaFat4tZPRnW/8a1zRdDJSYBKKlt8mSZljp0FpYuBOn
AogXysH5mib2pyxCzWppWOgGe4KKkD9adf2cRoYWYCTZjaXrB1zrH/NM7tuy+FKkzseOknBcM8+N
qfj4sdjqMLKUA7Uu3fyqjf0nJ47p+WB07esqf//vnPWrKo2b6++XSTcIBVQMN/zE/mLO4kt/2yi5
xD95PHXLBazyK4zs507J8/3VbfarO3jVhH+zB68dZy5pTPM3DsvPOQvNmoFoza4gcv+jddKqOf8x
YULrGk43z3I8j+D0OoK9fXlMq3htQ/v/Lc3BRuYVEiyRvxFzu6Ub4LtvxZeaPFlcQOmzzX2CaFj3
7IANaYTtbF96f3yMu3xjo5/WuEBNad7nBfJdY1UkPDiThvbJraq9mLMrsb0jkwDoY+er1Otr78IC
USSUk+TOzWysqv7RibEQ+ct+ShkvFvpz2dXUIr1RuLFNPLlLXMqI4IbF0Gsd5gR0bpJd7COGOnMp
BCldk/Yac9xHBbdBL29xYMBDJ2XJ279o8jez8quvOfsSzXTrdjOj1PAjgJqV3ztsnCf4oz5RQo8o
4sL5OfWI37mGu2UKJ7CP1Yp95MCv3HY7FS6U5YbVOr4Thw4fUV/L2X0tEJB1erxYFRw87oUVncel
4b2OHvagMX8vFvWhpXRZEF90ihJEUssagVsfhUvFXD22KVorqW4HdmcK41Dj6G15H2R2gQiySqDZ
lisf63tApVH12C/LGZoJejXZzZp5gzrjBWwFbuTNWC5bvaROZIDHWrp7Pyr4GqrmcoUxGR9tTzC1
NTnP5ngz1v4tMuRGAUZg5A9n0JAD2UlrtLaypz6eIGy57k0kgFBL2zUrxQRiyWDGt2oVgnUIYIOG
ZyanFi4/gYJjWFIb6dp0JrjHhKahte5dIi4PTYvKPh0xHZ8ygrlOCxTdKw8Fjl2zpxlYT7guDzuQ
ihsP4IfuNicbua3B+egDaIhAWA5meQcOZ7vA8aljxf2U3gb0jXHM9nnpX7V0+h/2zmPJbmNbov/y
5lDAVgFTHG/aG5oJoskm4T0KKODr3wJ1dWWvIjRXhEYSm63uc06hdu7Mlfsh6z8bs0kVW8TNLJ2B
HYWM9AyzXT5dQGBQnNo5qf8Mv25mqZXgXctmW6E8mUQZGYWB0tEHUHlhpBx0UzMuuN864iUIFvOm
D6oPtqvOPQJGEEkqdId3UVe7lrThrCS3iLyh36C7x2nKTr75zulwYA+APz154G9twq7MbwpwYHXq
PJN2otxZPvar5dKykruehGDX91/6gGtCVJ3poCLJBFZFNA8+C0Tu86+DT6E86LFYp7eGKUm3gkha
eJnS2XsKivTTEkP4CRjVNRmULBEfKr8+z8p4kyX6VeEzNyzXqmCyGmnlzrPhvgTJnXKlNPLx1klM
0PgkeQLnONNpEC5OcjdXbhkaNRzaWFN+YDFzWVgj/cPQOW8FV8kh0reL5q3jZlfGnNcWNq0xBa89
y6IKr5avlwsH0avUwQ2ljwct5F71GlLBAocFJkXdr5aY9FwH7Yc2G9jBgytrBKEmeXX75dHRydeh
gaBjZlOozeIuKtWVHwyzFlzDxnorddqgKw7XCjwiIvM9P+1bMOefvaq5A7B022GPlESjptzdDayg
hEvj7tCKF7PDO5kULwolgpcnvUnpjS6X/BLV3iGY3fd2di6qsNywauVt3qcfGm2/2J33nCTq0ZyN
B5NOxD4QTymIk5Amblg7yY2L6yAWxkccHw+xCD7JmXZkE0I4Sai+TT5EvsgxzPlEfzK2Q3ngPajU
ffLi7BngxKvJPLOm+PgRTrVnG5uqZbLBEskL4XEjqv35PBk/jCTEiCwmroGBYCRDzU0oLsNozM79
YAG+h4XksMOW8XUayg+k7d44cb6PNqVbUsGHcDoqBikhOOoqPs8uor6Mdpntf6o0/BsnOqV174bs
mZfQhlq4ul89fITzyWRgY5v/bJDoMPFzuhOMi452bFD1raDWNQAI4vfzkx5ngHKUeDRNfck551cz
xBcjLp/KzLY2Rhvf64mNvqWfBTAuoluIpo57P2jvUz2115VpP1tAU3rAdKOr11ms+lS4qxU1x0tr
L0Bci0tcJC9lpeS/atLPOVqbS8H/vuXcVX1RT39xweGrfnPBCcSqIiEZETRal1K/XnAEaVhvvWT8
gJRjr/vlguP+BLN13YtRbvRjofbrBcf9yeVvwXsHc3zFp/4zwIX751sO8SwfzAVrODz/K0P2t7ec
uk2cNK7i/LgMFq0pWA84zpzPAqOsE0k+Tpk1Emgi8OfXCLQ2mKlwHNpub7sgj6tc97u0B+Jogq+5
+JnLQj66n+IIFgHxGtKp7DKa1lsxCdn9kMwfyewCq7IiDZ24Raw18pCGkvkBZjcXJcfb9HiZwsHL
PqpKYKRpPcrcB11soo4ntb+YgBPjU0/RUu0gnWirAyZFUxG1Irqm+LziGhM2uQXuNXEeks4lj4Uj
OpHq3uFqZZfLDbjVd3MkNYR9S+OazjvAVHNcrDF/VtMQuzdqqjCddN1TVaUH6cd3vWG7MLs7CpTK
5lpU6lMAoDkraBLD5m635q1T448HU9XSjZSAkctly9HbbHNUlck0jyv2uptw80zJU74EjwU2+IJo
/0AQ1kCmSbjkRWP0JvwJM1rvXVsuD3LEOxNFNJ1iemns7i4Putu0j3yuDFS3xIV+GTk5g1QTOlB0
XwCUID0LlNs8Rll34htdITQcMIrxqJw+sBg6zZmJfoYHh+KOMuZmFZlPfpS8FZU4QKk7tEzPse99
Tnz7s2LDJykACllGIttX28mobx2cjQLEWVF6b4XXEFquHgb0hNnHwDM4H4vOPWG1P6wJLTaJ0JHi
G812ym7Ucz7j6k897PXc9ey8O62aVhCkR0e7t0m+7JcpgXetNoOr7yUFTj11WonG2p6pqxYZTeDu
sYqNHZ0np9jxL1YJ9wTr/ML1KWXNZffIfGtriE0Eaw4g+3b3rKF3XdyfBu6AbuPQNAW/irBAznM3
4X8sxSInA4NCrRrsUbVJ4LKZNJivgHucnQcjF5e1hkdy++/mANult6tbdUqdede01a4Er5R3PArk
/NZhQqcGCywu7Uiu3Httea9KgW9ecJPQJ4qooBY5H0bcRnM7ntpsukFv3i4aO2dU3cw5xnBNy21H
+Ucut3qkcM/wj3XA9yn7Y50VlwZq38K1zvGzW9EVB4NuHAsBJ5jn0/riRBDX65wlb4SukPOqlXri
t86VCLLwg6eHYwbVC5sKjMXq0I/Q+LlJ+1T4DHVG7Zi7K2AtlVlzbQDJmzxjU4AX+TDe2h4G8Sw9
RUjPVSe2MBGpWFKY6BFMmIvWn8pm9xnxkbP47+CVjoXkzIhxu9qLODeGt0vN4DWtjIdqbSwaIHWp
7CkQDCa0FmUJ5iAylXM5bf0SF4/QGmtXVNVNmIpAXUcjxhfmyL7fVDavrVmP3n2QAezILbu0Qqu0
2uMAN8xPRfQqlmLBg9pharVAcgSZfUjxw3zM4szFwkM5pzQN6iTZSvvvPOs/pxxkIFE83EVO/jpH
gX8/157YdIkD+G9GFkZGVYi3drvcoX4nuILnD7rH79ewBn61B2SMSrvMEjZ2PcFn57Mza1vsbN0k
itj7LDY+VkjapchzWAKmS/40z8Ntw8XRANiDDn6OFuQTOtXiNqUtyDrnFEAYfnFu13hE7u2nADG/
s851aVwLMBx2Ae5zmesPokz+7SX5v/883P/WD3NHQXv8F80k9m/8MP5PAYFbiSkGL9vaM/Lrwz34
ycY4jKnFoZ7wBy/9vw938ZPtIlCsWyQTiMzKb/3VEcPOySfv4a5xvX8gX7CM+oN84fMwZy/EBQKR
RGCL+f2D3Q4GS7Zse+mdK5ev2gV1YJZpxnEwH/3YUJeswZLVJBnerDQ3HmFDvWKXPtaSzNSw7KxF
nUcLZ0bkXB1ZZZsJSs7ZwDAnu35T04k+2hrYUPnIaTaEccCWZxM1hYSMZ027qu2fZef4H3VGxZ/V
ttUZr+A5TzGT2EnGytVF+e4UcMCOpyDbBvMJJRYyqYV9mb4gGKJjjV+/8Xx1ymMNPACJuCicEU6H
mxwqmnWpN8l2seFHyMwxYZzBt3gmiP0c+wT1bHHUPVG4os6/GCpLN9U8EpzmWMCJ6UZ3RhQ/zr33
PYGa5Wc+q7DJh6ndvAKWYkFFq+DGcenwI/Ckar4jGzZaOoQFRXD+aBXZt2Z9TA0QMl2ohWp8tGbb
2bhoJAKLed7G32I42ofWpJUZN37OXDV8jlMjDa20Z9dAaogOJtbsoA5BcvojT2bvaJouJ6q4ytm9
uItkTY2LvtJYG+zO3WTUDvk1McdpNlkLEZnGkjBij13ME+ci+fS4xarXl6uhc7qbZjs9/ato/lA0
nb+N3N6/lUX6tf7zZX/9sl8u++InkAX++snmE/87g5zgQi+BW1krrcakzejXu74HUxqUs89XeD9q
F349DhgD+FcOx9WPOoZ/eCTIv1gaszImt0tbkktt6R8UzSpuJ08baXacs87hM1Abm7ZM7st4+t4Z
iDj7rMWWMTPxV5sOatS73xaj8zS1s23fTJavLkKarAgqVYv6xjcKGACLYZURTnWNs6YekASzqNw5
U2eESKWs8ZqmnEIxUfCTG5kIC46qjVHlPYgToDVIOyPVu0BgzVa5x7Fndm+88Tjn9jv3llNZlvuq
9kHyr4biXpuPg5Y7J0/fs3YhmUClmZFtNYpYAd+DACzROVDKI3f+PruuFNKCbGBpJqBxSNvqyb+M
7phc/UlzvfdlxZQzCD9cbMs6wjRqpm3l0cHXAysJ7TEbP5m0mloafHPcHDsMgmls3EmbXXsywhSK
IuQMIygOMwmTkIXIceld5NPgMEj/HhrDW1VNtDYQvuy5Ly/DfsXSxKypc/rmnZH+UpcaqFlMIazW
s0dv0aisB7co9yXucvS0JxVljxqMiuDeiAv4QJ/boXOcp6YcTz3YUBc2UMJGJHCTW0EnVIhQ+yXy
bQRUbFLwORdasWuqaTQsswV3eYLC4sTWXTU0dxUelwi43YC1vVyGM/x/ft/z2YkJBFBzk3O102m+
Jxt4lJ6+VPQCzVkdM7LRKjPAo0B9hbADZADpEMA2KZWCSpoAzzqq5AD4mzqmFEnETuutk4KZEEBl
oALv4jjhuUK2ivSgspN96TnUD8mUwLUz4e2HH161cxwCZnptOMZC3SbJLgvUEx1v1u1MnXzpDfFV
kmSd0tzaRHDq9qO061tvlsZrUlZORhLUSbeN6hWhpC65+fco/PkoxO7yv2WP+7e+VfXwVuV/cRry
lb+ehlhhfrON+a/wIX6Cqwm9nTfGD0fwb4QPNjsrD0birPF8cC38db/cjTASQ4b2fU/4luX9Q/KL
tzJp/rDewfRrOULwndBS/tjb7NNMXM5GQhCQR2fXKHyNeb0183F5noqx4UiL3C8ztwrkOb1zBc0d
Fmlga1C3nsiv3jiaR0+Sv2uzbnoYenFGSse0S+/MxofXrEi+zLiHg7p9sLDSA35xNm1BfT19M/ue
rtChww4xCGLIi1dxKYDbq3K1hFDCh9CIjRtli0+M+jjiyotDpJe6p2udjGfWP2VoKu+xlvUjugQs
sGjfTAtrABvA6Ixs4KUfB8fVYZomNz7slkrDDlgc8x3F4rumR3kd2mhiPIH63Bud24XtKM65ae/n
SMO8zJ9LhtiwMOnh7Eb3KiMjrAu5s+GOOGnysU/jr3ERHZa1gh4gIpu6EC7apSriC1PsTnr5DibY
rqRa3lV+2H82+4S1SHlWpf3orAT6JT0pCnVnF2QNlh2BImFHcg8FHNbm+KPY15zB1wDrXYBSZc18
9hJmcjtlNd9cjRSalXBvMmiI7JeIMcswAPgOc+S7HbT7ccgAWDWfBHuhuYwOuem+mA2geBVt2ngm
mcNuqk4JyhQw34LPunoeRbepTRtqMvmzievYHJ0TmW5VFISJtLbE+C4N63gif3eFW2I+DnYFTZh9
VjPk5lsRd5sGarJD2GhSIN+D6rsAeyozKmo5F21yIhnJu5iEeWtEJ2wL0KrxqFjLpgm+amndOiLf
JA6Wica4tuIJrMM2Z7PIAUhHa3ExV/7oANYYQaBj02GrjJqFDDr+tA3st7y5cgc+5GybpEq3cn6W
DrFs8hadWN9XdN8oVjd7D2tBQBSUNGrC4JlWJxAMECA0kaQA94GJlJNtK/JbRfk+ia9VVm9dLBKt
ZrVlS2zFsHB5Z3hNA7eRgiN7X81Ppvs0WLyPXXq/8EWWgNqyObpbspcFYTyJK4whEUGmz+16kaXI
IUgfgFlsZPXdduBeJ9UHp71NBa9NUlx8kl7mggehKkPIchsn7cI8LvdTxkduoFOQgSarweqpp4Wv
TheqvkGP5u2m8R9cT8MtBV+0GKHgmdUWzC/yTbrFJugn3lsPQwrNuydqgo8mwL9S04M4+F9NH3oe
uKcBoMdivPRTHZrjB3+4g4ITAuQu88+5O4Wm2+9m82NU2LuhRhUV1ILD4RXVl0DwHWnG8CgIsiPU
HFYCfh5a49fCJfEV9/Su55sVoOsSqwuUdXJsJpqG60jsAOPALeHxK/E/JTRQuTZgg+C969gQph8N
dyHF3NCuxg0f4aojtVNXW7Fa7NENZsLMBYzvjsKhpbNDuiII+NV7CqooAaDa1H6lRnVn8mItATh0
WZJpGnj325GX7igtjg80PzzpSX1CYqG3eqnKjTD44FeuByVU1a8UQddPYHwmGLzpom/mYvI3I3SN
tdXwaE9GQqQgzb4a3Hj3raRHPIGiQLd2TWv8e526GG1pQvRfa4/2q+i2dUD1QvvMTGMHT6utRyKh
E2ffc1frDR2Bl6jkO1O4M7B4XeL5iC+TOge2UjMT1lQdp6rFGjZhFSNmzLpGu+elNg7NWidYqo0b
pbczwP6uEgiH7bVebobmce5EGOt3gwUkus2m5uySylxLVPDuTeHCjxfXIx9zD5jWteA2MwWYxjCO
TcM3r1M0a/BKtO0G5C84kJQkKKvWQIdJX+77LCD5x2ibWHE4UFBQ8r6XMox4w/XmiwMG0KhfDGy9
LkevWzu7eXovDIxNJcJRj2Vv7jejx0OogPgCqHj9PFCUnuUvRkXRVfDeQ0KsaOGcvrnN68z55NPR
kT3And6wh9g78THr0Q1nPhvGq7Dv/MZ+sUDszeRPjdbCadMCLobkHH1TBritCY5/wkBufuO5xSU3
5bMqDl5hbwjUXo1Rz2Hes18Gu44Q+wVVF58/tkJiZmbf7wc+5/ho7+W6dern6s7K6XIghD1m+oUR
+YLFgzYsjmaan6/UMJ3dSj3Iqb8quTybOK9jY+DKbbwSw6cTOb13C/0xHYy966YfOa6P/aJeeEd9
mlC7HNcndNjduhXKl6/Jo2hCHs6+KvL7nIqmAVVMpsNBOO3Zy4gTRoH9uTT4iwa/gK7F/6vUn+lh
qv7dgf0skzmMiX9zGfxWvf+VmXr9ql8ugpJL3Yr++w12Ahe1Dew98DwGUQc79O9c1MAo0MZ8C48z
eFf+0y93QBduFekGXNSmDfWVgsJ/oJG5f8JOrLdPzwYuC5zQNf80EFNg43CoNHQjJM6z5qJgr17a
srAOQGN6jnO97VlP2Hh2w4BWknJp71jzweehvIL8q9eEVPQWRISCZmXunYJZ3RbkecIyp/ggqnnw
+ES0/XtFde9r1JoSyhzjDcYfzrQk5VFadcGzP7gx16UIc/DifYgDKKQtaPH3vlIMfCNKGJR0pr/6
g7MKvfQm3TZ8Fkre6xol2OS+gr+YDDx0AJTiEsWYtgqsM8ktmdiDm6WEmAfMvDQ+oDRLFGe/9o4V
CnSwStHtKko7P/Rp94dWva58Po+rgF2vUrazitrtKm/z/KGSCMU7XaXvcRXBieCUFFnYlxwYttlJ
h3x6NJ0DqpXCMQGqFY6QfEB0Vy2yfzIKCNgAPQhaB5F3NrlWZDQKtuzhKk21Chibuve23RqAy9Vd
bea4ZdT9gg2Kl2G/gAPLczrTqVLKtEUpkziA7b1Iv6D21GGfQOIEqk8U6b232kKH1VEIRcmYXnPW
RyJlpQBttTGrY88DJYU5kIMjTU3FkRmDIZ8fusi6R+E5pClHfFftGl5IO+ohPqW4rQX1uz5hDZ8Q
OxdcLsQo8TwhaiB5GT8Hzp+15mfSZ4ViMgtx0Rz0659lvHkZjRk6fHTMeWLbPJ0Jx18Eqx0cxLu2
p4MGK1dadl/ShdoV8PSNOR88gRWA0I0xEbTm3wvMaLFfHWwwwAncxUx5H0tnfJy99iGlOwC7K4gf
1gxWQg1xuetbYN99hul1yFrkg6HH0X1KA/jzfnbsXI+LTAVW0m/BvNqXVTDoIRD5EFNc3V7TeLwm
Wf+gfIBmkubjCTtNS9rFmvubwo3v26qD+JOc8XFiv8blNM/XYvUss6Zq0/zJ4MohNNMN7lkHm26p
JABwAeHE28jFvo5cowyfXDyOp3GQlwKogF9YT/EkbwJVnOJInUYYtE3sXfvYIUOMfXcYbqQ02DdK
Fk42drnqy0CzES6Y90APe4xEG3bVb15Z4Mo3rrZONjTx7ewOO6th8u4ZdA3rM2it4sVQ1rlT6rRa
bIIVve9MV58BqVy4nCOZDMLbUU5ehW1sH117AsXb47GiHYo4aSlZyA0pDpN0a5KPpmX7djEiluHm
1zmCciH4aA4yf+llsOnc4Kom/X0IjFOD2y+gfso1JHRqEd2axbQ3HF473iPd4J6NFbA+8x4Y3Uc2
01j9NLZ1GPdzdxynCL4ooPeieSiFuNZiuaoAD9RgvLTZjJilvlVADGzMunXtXqmNfl7c+b6Tybtd
RqcpyfZxD+E+Sz/N9vJcMF3gZKcmqP+UV/HdPM6nyMmebDl8WZzVV9VvKUZ+Gu3sDWm9ZTnu306U
NJBuakKVuM8NrV2JkT7GPwx+423MfcHH47bkyzNn2JsRZeQ3qn2UY/63xangFx2RUJsrHxE7v19a
vdx0tJNmTChTAvjYwR+u8ImXtIda1B3rUZ0bWoaC3j5N1EtwvhFXy19W2wHI8q3WfLfVi44nfcGb
XvfJTYKUJrRxTgDoQaza13jafbpcK3+4JLX97kMM0q44211/UycLbTbWLYf3s9soPp/qE7biL+3q
owcsas7ZE+vja8nN2sF3P0IR9FiEzLl5bEgFLBlrXt73jKNHRNijjY8fYexGUGGbuaQhSyrHpTq7
GnRcTk8G/vU2tEDiULL01vBjG5Y8CJiBoLMgNsCuIWNA0uhW+80xUfYHBo4l9NEbg3q+Zm13ljNj
h4ROgiOoO2PxwZ7kHNKeD+dYT/zRlhMl/tYRQc3MllA921WPfChrXXx4B7FaHeirMIk64wO9sXpC
ETlwZd7jBoHIbMGpz+Lc8CreacyY/LboMDo4LEPBOiLL0iFK+CMALuRRZ93ElvdQVl5G3SzpkW7N
kQyxvzxU5EykjfdaRXfN4D9OAiNiQydBQXLiX1XuZ1UOnezvLmJdq9ISlOtfqHJ85S+XsR9QLzxF
ID6t31NBJeIblmvfMv/cbslmg8WGxAttUi25xtf+eydDl7PYZnL+wWLgv/8zQ5L3RyooKX4qqDGD
E7xDnpN/2FvOVWeIWJpgLWEG5ob43jr1i7KoUE7jemvB5aQhD1Sl7+IUTShz093C7DzkIEErJ4wc
/SK6aNw2peWe+8rZswb9Qm3FyxJhpswXBr5xNkF/cKvbJNBRsBUVbBOdO2dQx87J17htRdRNf44d
FIx1bKiYHwzmCNrqMQwwWfhMGIrbV8HEUTN5JEwggkmkXCcSJhOxTihMKppbGtfSTwMTTMYk4zHR
ZEw2MAg/Vkw6tEhCXEesZgKymIRGJiKfychjQmqZlAwmprXF0FtHqJZZamKmWgFX8INuBmYtfx26
0GDvFVOYxTTWMJXZEuDMiiphWjM4hTtSyzF2RCpU3KtgrkuZ7wwckv7Mx9n81jH99UyBI9Og5Jfk
UEk8MiRSdRuKyN3YDI95Yr7AIxDGqyXAhPR0UMcccnI/pcYGKEFOvJ9R1PVfvOkbZ9zAkBoF77CV
tqPz3DDAFrCEZwZazWCblS+CMTcL0PYYe0vG32V6j7Fse9yVZK82cfPiMiqDfTQYnAcGaJtBWnEs
AfUP10TYwKCdMnArBm8yg3SzEIKpApJ97aZiQBcM6nr4ljG2uw2ZGsb4nCyjdDeY0nYmQ37KsD+j
yfkM/w0iAAcSpSq4kvX7gkSgmse6uQmQDXrkgwUZwUNOqJEVVJ/QUU4dJ8x6MZP2HexThAqhUSMM
ir0HEF3rwyhCrTC5ZCrUixkVgwfQzkPV6FE3uuE5R+sQcsRU95SjgMwoIWkw78fmrkEfwQsMm4C8
Om6c8V2goaSrmNKtskrMm2qfr1KLs4ouJerLtMowqNRfohlgXDFM1sF1BnMfTMEpGp0zaBnniheV
kjuy5AzqvbcrCwKebvZFd+7WGac9MbrdGPVfe2QkLr+HYfLe3Jb/s1bRwOoeddIC3nFuaGY85S21
TGl/jOti29R8IOfu5BvdrkyhY4EeNxrNLl6iecD6B53ZuCXMf2hMOJIHqnSamO2RLB5Jkd8kjeKH
Sy7s+3fwKLay8M6dJsOQBqCh2KqtHbV2Zd4pC/ZqDxfVxkBGu/u1qfLvYmkBy/aJeTcNrfky66E9
D/x706RoME1IhmGWb8r7Im7OvRo/SN87zbo4JjSvT/UHOi3vTGa6QuGvjZJPpuWcUp6P/SiPw1rm
ucQP7jQchtVmrHGH1bW6Uox0oDwDiqB3yaFFiBY/42iig0EbrK4yeaqib/ZC1sl1b0AIvtiAehNm
HIJHZ2l0Dx4QLWfMadujLZBCJSXX2u74CYfP3qvqi09TZ0nMc2TyMrIinPk842wETKUPgeLG4NUX
xwL6FGTpIbckmzH/Y4witmrrwjDOJgNFHxtXfuKdVy8IUAbopKqcyNFrrmzkqo5wIb0wVuOT6cwv
PqZ1x0ogv8pDUe/HYLoT/nDPe5jYSHqsXOOJi+Spbb0voBVf/n1o//zQ/tsmnvt0GP7icf27Hh5Y
wDx318fiHx7XZNTN37sD/msx8qjocTAlWT7mAe+H3eAXCQW7wZqc4mEe8GdWdeUfSCh/tUYjo2ih
x0Awgeu5xu9/6x/OUchbZzUXRWyyKL31FTfaeHQ+YpJAEPUtJF3V3UbpyvX1DrYaOCoAQUeaNbAm
pk6HcgpzBWC1T8I3yRm6Fi6yjhlqemGTuO7DuFspdEmBqEe8OpbdJS3TLZoTTKr+iIJx6WLwa2Z5
rnv92DacFRJjKYusGleAluirVkajsPXqE3uZyWcS/d+J3PziA20hAGKTyDKcEMjIvmkpN04wN6UF
OIxsl8n5Y6Ch9BfuTsBsrMmuD9TDMi4euyYVYY4TeUnLvVMYDAliY65wx2JibrSPzeJ8lrVFr0tO
pkdrY99RWKJNBsig3OUz8sD6ZGBbWA4jUUj/zBNxr3N5yfmbBMr6e9FFoGdsMTzkXXW1Z/FxSfmG
fMhjaqkb0rkT56PAADrOEzcf9Y1y2duIfFBFTY/jEi6pkMxnaDW658+V52yt0IRUljCAyLU4CAt3
B1ytsCEvgjhkc3SbENBuJIiPpdh7qCkqGL6uU6UZBHvAw+fcVQeMrKd+WL4oYz44pd6CZLmaCjto
z1EYVE+rATYGiCkzxPER/2Phb3u2Iw3jsF+WO1iWF3+eTiMnH55pMuI51b/FCTTYKZ7pLaCYJ2/r
s0fPa9sPd3OX0BFKYlh36HVzWFT5c5aqm8CZ9lauHrKC9xrg5iMCG6UJ7mFdmDUqZ5gprj5avzkl
Wzxe25L7U4sjGG7mpiD3McNyjtcCdGqpKSZlRCt4ylKawTAfTRDYuw7KCF0ePQ4KKgs3Cbu8liTX
lAn0bHVISV0tPhi2ZHpu0uIJv/m+oP3PxxIcCQrJlbjqvD3RiHGZ0HQqklsLxWolkWSZ8D4yF4SV
iKvCcmuAZ3ShZrekzAZFTqapdiS5jmXv8DyXG5NHdAzWfEm9AySuQzdHGMOWXQ0ke323I1zih6Es
vWkx7tbHhK7rJRB7/q67fN1x4QShGXDvg95sG5M/SzE4q2puVJueK5Jc6SU5GJOZjKID1iQCb6JY
58UTQeMVewKcfwGDYoNDwRyzM8CjTMTYeqwkFXlGA3yKAKOSgVMpuNIq8CrBqN4UuJVgxa6AX7HB
sFAwtvO8+sUHz+LpajsiFWQrtqXV+xaMSw/OxRPq1VX0MyY9r0BjP8XS/7AAgGlWEgz9SzTz/cDD
FMZgtRsjS2/AXzy1WGmKTH+eR/3uUos5CUqrvPiDLJZzL6cvJXfNhZjh4PEORicduuE2A1atVfed
NNglauk7zCe1pj6HU0VOaAkJBMVQH3mrDJnzqW9660PbiPYlWTTcrJ4pHGcv/NM2cIEadIy4ls5W
yF5X3akGTyVFMiPenJyyDFhkfQFQNiLA2T8KQu4TM4NfL3cTGKvUGLjwGVDYG4hP4w6Y2btq4gvj
V7trWrighlE92F4A+9uwxhs+j7cTNVw1gkyqXHKexp5F1FOKNhDKZdqV/tKzhKTmM6oPhqXfbTJ0
JD3umVCeaf44j6l/b7KpFagODVHNdpLHqCdbJ4MDZWVbJ0t3XurgU0IKTpvz5DRc2cZj5NkXFHyq
y8cLTU5YkyAfkAxbrx5Toh4S8EsjvscFTXJmb94CY1yJPE48wSn0tj0cf68IDiOUjoorNqWE10yo
g80J0tfRdqIovCByODHv0b1zEOhdaur5zWH1Z8s5ZNOhEiybLHmJXRoYCXbjpD5lhnsvPTABDS2N
EIVL8olFsJzUROIyis4jRYvJ5NCwldIXXp0kp1GfBudV2SNgvrPpwUoEeq3BltU2N93MYBPk1562
5U7Lva3zT8Qkb3mvHKi4+GQCKVubqAY4CdqixyeFHOHS8EziNjaAQrNU9gKHRfsESn9kLuM22fHq
J/HVZ9msnYZGiOiJjvLHgSqzCKCKoNrMpeLM76YL+t9FUn2GEX3bUoVWk0npqEabqEibqUoba4t1
Hdi5KH/CPb6LRH1RDrofyZIC6xftkvI0U74WUcLmFOV2KMzbPDX3MVRJg6lSmwMZ4Ta4a6lxk7x3
2vX9BBYVcgaMA6oXOnEe1v43bU/PMx7/hpBpEGEum/K7ai2Mg0/HFuNkUSRH+TRloDxcVH0fi2rP
AX4L2PlFd/EjXVy7yot5aHcXq+6uyxTfzl1ELsH65nAS/Hur/PlWyTXrb6QgJIe/uFXyNf8RgXzr
p4C7GsZw1s34sCz0of+k0uDBo+7YXB5dal7WHP1vnapQHh3+YQFnrl/2qwjk/WRxR+We6uPfki51
jP/gVukEfP/fmbOohjF/ds/DdPSod/z9rTL2kzHuZCGPHkxE165vpk7eShAxiRSAZMl8eW57b1rD
YzTPKEMGZ1F/dmNQH3H9NejVpe0JiXXOSwaJTnmYTgsRbEck5xItARPRhKeR2AuDb+faJ2IaSVhD
QQ58dXb85FvXFjlr/Yw9dfQsMECEFiiPYLaeuZHvl8F/d0nRdBoVQRcp/oE8Dz5MguvYkHjuuYsX
EkcuoUs5nWzdPnt+dl+kNWEu4tSbVkKwQM2CDHiKi2EDabg+sEf47uT9lxnz/cz9tnAjAityn3TO
1mKp73YM7PTJrzcAK9b7Oog+crJcikXd+j4Dd5J1uKB8O2xNhT113rg0k/RTvIvSdhcnDjuhb4Uz
bCsE28T3jiMXwSGlpmwEfbEC1GA41yqGWM51eNkSIjp4ss1CNTbgi1Zad3GUAUhirw3TdjwqoAId
YViLemD4zqGi0KRD/Sgx9v+MEgpOqjXCzp/2Ci3HaKBK44hTKwCluhpWQ4j/4nMQ27IC/BrHW371
B1IKT9261SR4lbNf0XTQy3a8y1N91yblps8cQj4EoLJ2v7KhtFUcRz/djdhC7OSbFN9V2WwHVLae
uBUx7I1V9OG6j8tksJvGElagselw4BhmEfYtW5yqQHSJL3FPPcxc0OLcUVPdHn3Y2h4m6dV6iyU3
pB+MCCDoAi7YBUzw/ltMemLBrSdw/w6DeYNDkDEHRc6DJzC75ypYqTr0F8q3uWQSykHMD3fjuhn5
f/bOY0luY9uiXwQGvJmWQ/mqNmx2c4JoOniTQCJhvv4tyNxL6eopQnONpBDVzbLAybP3XpvmDWZI
MnFX6FzbBVgvEOX80T6ljWRp2RwKoHlSJStsDRsPG2sN2dDQuoOb4CzkxGTnVmjSXJ3x2pv9tNZp
D6kCa+t29lHP65MxgAYv6O4qxHqGrJsQikrJaHlpfCsKufWQw7LBOMz9t75Ua91iL0mZNnQf4h3j
QRXTijD1piTJJ4NyZ1CQmUBFFfEhxXfcqGhjCcLGnb8z/XFfLUJtAlLH+ozmuQWsSgCT1RvvYG53
+457YKOyFaLbVlARt/CazQJ8XxO3HA24cWL7bkR0rjUbgbZa+axenFRupWuEheHeApA7niUhaFKP
oJN2ML3QkMFBd9RLnjhUPc/ERN61ZgjrWTCjs7O0v+AsZmYqVvNISbdK2UXmO5PQup5gvWxJ+fXj
UZbRRaqvnegg6YhDYrngVOUpW/rXjPea+iNKiPc+RQkBaKi5L7DjjZCb5TmF2qfl3yyrEZxf61vp
2Dges30h8OwYn/pYW/nWu9FEeCAxWQcB8CAf6VJQBv5K73VOO7KoGDgyaqWtt5IoYZL9GCxjU0Y5
HC9aXdIfsDq3PMG9oyD4tFBcg0udv/kBzWxC5+Wha96jt2Fp5HHkqgOlWAWAkvGgRZOGOqPt6Tjc
+vWrO/nrpr1PE1CfBHoUV4ieJZ4Pj7U3zJW3OA++aZjthUMbOWeezgLuE6OL99bWVzSW9/OaRdcn
fVk2i6p6SevmtbTbYzwbz3m1ngbrbgZljX8zes44GyST1J7J4oexWV7aiM4LemfqmFN2oa10LSbE
+qOIdSAp9rFZhjCt2RTeR31Gm+fZ+urzVMt1UJpMKXiyhhzrpPFvnuU3387fEnoe36tv4F2Sv5gT
fsLzBIB2DE8nnIIfB8s1Vpzf5wR9IfeAMjStXwItP+N5HFiHcHNYBgSesyRXfp4TlowLEESs0fiv
/1mixf+zVrQEZngUrudTb4fXfAm3/4To0TqQuaUbYQscMthoUdfj+8tlo7Hfz2T0XVYqe6Ifw31L
Xc1Mb76wHSy6giZKbv1B8lnWA9eJxvW+2DQ6XvyAu0PX0jjeyvyska6VxljMxGjZti9rkowYljNr
h1HGYgsEg+htXjiYgGiCsaZ804/2J1B77BWcngoaMzIlENlg445ud2MWluE8RmgZxthQMWo7zq7R
Z+c4GPkTLgHjFPW1NqzHqY7WWudMZyMbuFYPHTJqOfjuj0BBkvYlG7Ax1t4XjkZEkHA1llZ50Hwc
MWXTnGALc6Uop0Nr9bcGE8EhkRYXKKulTHd4s2xK6PsKn04k510ce8dRePuxzTeea2I/lUWCQl6A
yMJVXtARLJFaaIVgHV2UH9OWHTSWeMDS5hdosMkCHFP8VLMUAcPvsO2NM6h3n3efjHXyCvZi/e9U
/+tUz+f3/5/qH9OvSVlX3/7iG8vP/S7vBh9s+lSQxsh4MYs7jO8/fWNJqkLH+qW8EYn158meTTGI
Cs/+tVT3D5Y7EvW+7XnQsH79hf9gsmeM//Nk7+Dfo2J8EYrZDSxXlJ+/sgONiXlfsDyN3OZHL+RX
c54IT8oQJNBhZtpnv3Rs9PQBuM95nrW1p1JMXlGxjVu1dKvUX4bO8FeB3n3xTeQxVkmSw2SF36tW
1lNkol3KaE8vw3YEvEjWBF9Gdo3gMWNq24mi2hva9JnJ/VSyFKyIZviwUAe7PEYqv0DA/hHXVXlR
o7T36SwdVm1Wlq/UmKehizUezMuunodrL+JzWk+7FG+GSsXOYI9jYaNvRu9AUn1DUmOvMg2tavoF
FFAnFl6O6WBkVJhQ4EbJ664gqdZNIuyXlBr7UYOl2zB0p4pbtWQPpMOWyAmFVcCTXKrHi7bftLI6
ebU8dboftnO3tMA8JQVdR5r1WVb24+TBkMr6Sz6JH73D0inogcu7WmKsxhghdCj5/YKgWO4HWwlj
3UwrXORCvrgdt2DYCZs465855gHRVDt/XvgLJN5zkw2kJ0kW9Pt51qt1Phj7bPRfpgIo3wgAYE7d
I/gyEGbJ0cXx54MP8xr70FbDSepk4vD3eaj6Xi6p1dVYFkDMQjiDa761+G9VJEKNVWCTz3Qk0VOS
pvSQED0Qw1bZ4rXLsxD/0ZNwaRvsxl2BN87IE7BOw5uRzaGbgyZT8hiJ4ZAO+t5lj5cqzGqgzOdV
aoH9p8tPkG+LcxlyYttTWXRQg1yPY7Jb/hmUxSatStRveKm2zlZf9zbcfA7kD9dDTdFi6lwiPi56
ogCAintQ9A82H8Vqzt9IiCM2dE9O0Jzcqm9Wwxg89gsGLcF4Hbv3WhNofNop1yGvZzGL/3ZnJewm
e/chr2vG3WkTefic4GBmKBimi43B7h5SnRRBwxocxsqtxc26TfQkhEF+8ixYPp2h7zNff8r0kpUw
5gThbOoJxkFWXMfYfTDq4FTE87afUhysGhFwr3yf2M11INRkFSFPu1dfi8WKOihqdWx/U+haCCrx
IHkkeZ4zwSNdpDTElxEBzUhi7Rmsw0ggO9ZzvGX0npTixn6NGi+OjZWjXYs8Ps15jmbDwmvS3hCc
cbkF1ELhk+uzcW+D78dLsDi3j4I8C6VEy8FpvLOTxwirQQlzJ/v74oYlEO7TU9L43ltQ+c9AfGl9
73YlHFLWoOhJLc2c6owc8wDq6xLZVIfE2n3xgSJVPmlufyhBP9kdu8Gk4+hA4KXrvFWSJGHEgIz9
9VEaYBXQsRJOxPwFlylGXphcrknxJ7g02CB7muOyXJ2aDjU7j7f9WHznZnnRZXIIsCKWdEpgdXy0
h+HkQuKQXsncYdz7ISHmpMkz39YvMSLDwIm2tLN5Pc4eYsG4p+EBA2//ZLQefUwZjq6p+thN9UXM
wwKmU6cJCrBy+f2Rtu6UPPeV9Uwq39lkwr/UkhE+Na3DVBkYKghGlbpxiw3t1HqQNDLxXc31DlHq
FGnj3Vdz2LNJNNJ034EGE0V/jofoVnvobnO3jxLrZJYZO3YooECqDpj3dgm7POwKRyD9T1oun+WY
IrJL+1Rn7gl0vknMpgxrjJsLzi7xnK3FQUw01Z35Ye9YOd4PKD1izog4UXohPU4ctunsx9jfFmUE
l7bbmZnJ8TMj5Oo31blU8jp5wxOa4IFniVaV3JqoOE+1va2X6qWy+NRZ+gn9c1flwl5FQxdy7+Mo
5NE1NoZSM3fpFJw0o/tIbdYZmy95kuDYQmWhh4jTCEnYujDDypouZA4PLDM+yRG1zkSPSf0Qc/g2
qLRh0/a6vu052KmGBHAZEVGJ6odAuRdCSwhz436ghrTB1BhREURsNzu6rX6qDI7KPX1MNY+uhQbv
zd0FXNDV7WvSgt5Xtly7QeavreZhaGoLthTaQ+M0j4uCseAZapqPu1Xi1v4KPNBogEbGpQ0IJe02
FIXv6gYLgdXK4F85/rdDEWeRvxmx6i/fu79Cllr82O8Tlv8BapdheUxR5FR/PhN5DF8usxdKePC/
oQYSEK6pB8Rbmc5+3p0uoYaATKDJn4I1hQfyjyYstrB/3J06LHAtf2GLGC6tO8sE9tOhCPTIpM+t
g2FU6qdgiqmqKXZSR1hq27VVV9eUm4fy1LZKo00TjU/wdnc2BKOCLceUNXcMZ2HVaOFg+jtJEHzm
dgosGXNRcFh2h47LDWKOAFbOF5HT+ATtQnJ/rLJyl2b9gURmCJlzX8sUKqf53CRLh444OOyxNIkg
HCjGkXwvcC61xoQTChs78UnHmH6xiOf0ZS3DEtsW5pMUtHW0nfkdM7dPS8aPhG43mAAOegWlmEQp
xRGhblXQPbMDfbtHsOLn2Jg2JWuQyM7f52DYNLi3ZCV2HrHNmiRpzcLRwuIWJN3OAMjnAOaq3fSW
Oukt6OXTaPfXtp8P9uDBVOdi4+drnfEoreSZwG3cPxjUSWoJjdvUl4ilRDMtuV2OwBGiQ+dAXYzm
TzYYhJGRzgeq6Em5baAKwL+6euQpzdHdpFSpGKaN/O4eaCDfZFVF2ea4zltz07vWIW4UkaV55+YN
Rol5rRv6LiuXtsL4ZeDZjormIjMKp8milCj+po31UfrjtuAGp2KX6xYQR5+5ofNeSozPmllt/b7G
vuuce5qCKAokJ4sOS7mc44AMGO8lPYJ5MaMr1auyjnfeMIY92Yveqx80rzjCA8f/LIksdyTvmuo0
tu232YjeXKAv1J3ulG6diCGSejEIUUM/qOP5SA7v1is68SwsFSpASvfUJcbobM/BV8/Lzw0ynTUW
TPoMx4DRSs+vqH+XFzPuayBvxjYezLOYtWOl7F1eUMPnAoIVFJpmvsR33/PRkRuLBvjWMm9JxHIe
EIso5AOkpttQ0Isz0UJqBtTvcKDQ2k0XpLdByRuj0c2ppq2Lu6qj0WRe3B1jexzwQlAqsFNG+tBK
7yHp9G2aWVu7mbcabizykafaBwrlDWetJAVrsynjv/NxwyjIpEr9YKMxXYnhs98FS05yN4zA8l0E
caYAqHyhzj5/5jFLYKkFhruCNyP1gn0PuDHi1deN9tI08aWlmUGLcKejxWXguAgtYAHnMabdUfIm
eq0TdjTKdGJxmo97B+BqYY5nn6/VYGsAhUdQH4jzPbFeEHBEG3caKfYKVTWYaAKMQUhm44MrAPfi
zwwqvhoGQn9EN7rS6SNX4ZLsYGX8GPfyU+s2b0XFMlgrme61C96x58XXwdnkOCuU43HCmq7Tdkpt
3eKoJzpLj8/FlvVhRlmGgL/NKcGiQ/5ULDv/mBSCGA+kmvj0ZaG04eOy3/f7GLtMtPwdm3wBEwXO
x3Gc9yioJGfMo676m93Im1egTDvWRvnBp3T0H2aeU1tSJh9h4KT8xzTKtY0dJGHCrnjMlbBfrAEP
y0I7JaVja+rVxLAjo3TfOwGbaXXMtGKfUsbtNTl8gCacTY+8LtKnZ+z6tDkV+XhtwD9nzMiB1/LZ
GvYmUugAJH4l8uGupupYyC5ZGzq7mNHdeYXNLhnrYtlrR2Y+Umblps3bM2HGMHPVQZ/th5pTxwjO
d+aHgtm+dk32AnP3RhIHg0e5Y2GHHQZRvFLX2SHGI/UfLf2IWA6uRWMsS2I/1wmgx9hFQxyBbHKA
pWTrJncarJizZ7HnruOMV8yo3zRyCyhK0EGijYvfRG91rIT5zqKp3SUsShR43auYM4LYLNAPnEMb
g09Vwyd6JCs/1unFDpqD0uXzLKpvglMUpMhN3sx7HX0/EM7KtvEXq+jgR8sNSO3tLNv2cbavARlJ
QkdUkXG+NCkUWTeUY6VvpVNxAeF+tUWFnKk9tnE07iQJO0SFPM1Wdaa+Zip+tOs42uaz14eQrIvP
s9nSmlADRVb8wGPLJ6OYyrlkkyyaQ1drzrVJQC9N0jhkrOOB5JnEufDI4NbGN8t2W4mzTb3Hv4TU
3yBq9t9Skx7rrznAdFDw/7u1Wn7y95mKPTP7BLDkJleKRWD+w9bKcqgGx8no2H8GqfFfXNJddAH+
Mm/9d8+8MNYMC0Ha8dgPg9H7JzOV+z9LK6RtRjOL6Y7ZT/eWkeunkSqa+z4JfIe7os/f+s6OwoBf
NlyjHsZia/vUAxrWMZ11yvKCzzA0Ic8kk08/TtwRL8wy7d7UdfY2Q9jkz6CwTTMVrXVKXqib03Hl
6GTtm9G58zJQF94ZrvYsE2lDUi2BhOg6RhTRPGoe0byMl4Sguh9FzbKisL7NErH6xKaqHlfS6L9F
k0MYsp7be0k0fjV2NbSQ2J3u2mh+HaFXsbqe8RNmxI/YLpX6KjGHGydXFMGqW022MyGQu2TDpLUR
CuJh2oXeIL1H3bOc72NtaChFFjrQ6MZ38rXbNuipom2pqPn+76r3l1WvzUfo784hw/tfFCcsP/S7
g0PHcGEtQBy8GugpPzs49A8sa20MHLh1+egvK+DfucL4gsHPO/8RZn7a8zofHHI8SDIBJVXLdvaf
fGMs/X8dHJx3ApQjfK440/7MGuMmiMI+SjZTJuKI7KfyGpWRumb4/cgGG2KbMOo50+itUtYwT51K
zdfRRtY2U8OFwBolzy5Sc1TABe0ld/fprAzcojpjLAJG6UUftUa/aIl7cuCI4yTd5nW1M1Mfvmi7
wVAL9tRr2FDmX6IeLAT7CVPT2e/kn6NMCDy1/TPfvXVdyC+57UEZmab3hHaFyqCkO2kpnw8K8VCX
8YO0optDF/C6ddkeRdrd86dbDGUeAeSpmMGMYS24j2n+VS/zx5FidlcBSxuKW6lRxKmPCaOwRt1x
GltX05svFXLw6LchZY60nNdPZJgWjhjFWl6EQbk+cUP8rtLp3hXpqdXakHsUPIVpQ5nijnW1Au9N
vJr7IaVAKl8FYqH56BdmpOvUx48KR4NH5o4VR3KZRXmDSrgXuX9xYnY5BKpGmW8Mx+eUQTw2N2C/
2KfW6LHH+TDRoZ13lB5N9BXG1fjeOnKnUVGwlCzHK6upXjPg5GVhhTJ2yvVskgvyZwzXdZiS36wF
5sYx+ijsgawVowzOAbZK8UFHu19rJflaqm8GHXo+0Sd/7F60VHyxx4gtMt5iThnPdI8ezYRumrg9
K1N9gzS8zmkUdlLxspQzBszdSVvSPtie67jfKm8KU9merMnbp318r1yPY5oHCBJXEOnVdCKFAd7W
z5ydYpopYhYuYJEn0sEawcVVPgL+N4I3oO4sgr29Z+CzWIZwhZeCMkyRZMdYtaec95REzylm+S48
654M81b1PVQaEDcW/xLbwTNTCc2XDo4d5q0mAEtcH7Sx3Bi5CIXkURE0s3tF0TLcmYpupKGkqbAi
UwoHb9kP9xFsC3edWZSN4GHUBZUMfuIeWuydPnFRgaHSd5JdY1DlmRsLjOrJafwNUdo9pQ43y+w4
g2ZbO9b27rC4bup95BVbg+W6pgDuJ8FRVHUoXXmSRsHyNoDDFK2wcIclx4kZ+FHUOhfejke3a24d
BKkiBsMfJGc1AcAk72Tn5rakOTdB5xt5wqIER5t7W5J0S1FIlJcrA7TWkUgbFWgJHM6u5+jaD/SY
0O2RkzEpsgOMqIauBnTQoLvak/cFVhIsqpQKtXqJ2FY1aGizhdZPBFF8ReG9B44Ka9HW39sSqyU7
FU5i/daPgBXkEEbjiHeEVvJ4lhfXLx81FVwU8oqrM4n6PFHK08KpGneton/VNYdx1Wo0Og00XMBB
H9Z66xj7vM9ukQ9ZM/YqZBmOBJY27FODe3WVz4B4uFMWHyun+2EacfJRzTI9q3yAf9dx7E3tnrKm
FKeYcm25//ee+Os98W9BI4+9xHb3o27/QgBd/IG/3xiND9wSDYiaQHkX7wG3uN8FUPMDORWbSc76
FSDHH/33xuiCwTeZF3ULx0OA0+C/gRmGvsVjwF0Vyvk/W89ZfzFLkrx1GXa5C8PAM/80S9a1ipSe
Ovbe0pW2YOaGS2oP7UnJZnqIkzQG8JTaYQnCuxLZ7K9nCj2eJs/Q9nRYbP2p/2IXg3un7AT3uxNL
JKSYDjc1FavBJHwe6NPamnX0elSilRrKIBRuuzgI2KGhWREViMMYREhh9ljZkpNN0Ft66aPjkZto
NVp2nJVLzk2zOqS85XaLvQjY/ehk/P/s9ITxqDlLvHBhQPbHAZyZvvQxkya1yBcO4B7sBoxQECdh
TjRR880bOX3qTsoTxrVHlTpHhwVgAO8gsadTHqvQZwHUCX/tRzgz6bwVNHYXuntwcpp4HPFCYGZH
Ac2WNNIlm8lJwPmg2+9qZjFnP3tj4sB3epZXTpe/DbN7hFV2dCYEQoqBR8c/mSmrD9D8A2RyST2B
qhs2jiy7jPFi1DbVxDMcumjjx9XFkG5oc22rqOkYKkREx6IfMNphqFrnzBF6gwXS4z4Jz3S+xqPZ
7Svl4LE23fQgh9qFgdnIj248h1QlXUXhbjr2e+thsL9nEwJl0+5c4AGJSxesUn6yRt76SH3Jhfpi
qrJbFKcGhGZ1VUVxn6162wAe52q+HbP+k8y712BCf8jpnnEBOSxJIkWIdt7mbnKQljpGbY/lUc+1
jVW5A2uaCrheVZnPFhrUPQOfJ9BGW7ZAWYZb0NRS+RpP2T7AzOcQaKoEYAeorHUvPpajVSNBZOQs
fWqjvLRedeAuokzByzEaa4WVHppGHpCM5tA/oaOu0ro+ZgW9nRKQcjLuLNRN6Hh7Fz2cHs5DAZUl
MrSHPMguWcY4QkyhzmGm43UdgP91RbABc1avloK9kWRqztiIAs09KLDJM7b+QZ8c/Dxu6GfTyxhE
hxjoqpWZTCEOLehy7+MXzPENdvgHbXyEHn7CcrExJvFFFuPewHNY4z3s2d+sKrAmDa5EJN5tZzeH
DMciXtSTOXUcivDNNHRT087oO+lpgf8ri7oVCA8J3YCw68IGG2GFZ9Iz3K989aC/GAcLgF2OzZJs
1i3BdqlZxouotXOjjM2MPdPhha8N8+jxthrYOC3snB5dEToWT9FBUanSjUHKQscKmmAJ9bCGirQ+
wP57bnCOkpDAE6Bfm6Y/BiygS7ym9Mx81fGgGgkH05ni7gCfqkZ5c18lh3xsTnDAYPC05wKbq9aC
4ML2CgGRCgfBMtXb14k4WVG0nRjEvMgOWyy0bp0/mdKl2ZM6R8y2E0tB/MDPBq9ohimXpQmgaTYq
vGAzpl0ayQ8zJl6TxR4lymtjcfe2dhPqqiNKpMEw07YRZmC2fFQmZDcjRVjgmRP4Y8aEU8dHOExw
GHf0fKW4jmOdUXmxIgeIywrqTYVNWWBX7rAtu9iXO0TbfrEzK3tfIlHUdXLQYgvCoCDZrpGiml5c
Q6XraDFJd0tVmd1djRr2mPJfddzUae3dO797JYzwlOO8Zua9mXKkP7EYz8sheBiQR4VgShaALB1s
xWNPxMlucHsh98A6EkvvPSdiauBiwFBR0j7/e+f/9c7P6fH/Pw0/UST4l6qczY/9vkHyPxgGcVaA
90hsAO8R7H677YMac8HsQ670/8KpyFaJJCqi3a+bp//e9u0PDsEDPWCBZFOO8w83SMZyW/9jmyCx
W36PCZDf8ODb/nGFVCnsQm6jqn01Bj6xpGoekeFhMgFlAs+Eeg5vMN12RPwa8E3ZgnHS4ltVTh/l
VN4yFs5eJ/aiDzJUDraZmoZPwNcShIkmn94CjAFqNIObnuPCcyl+HlLjIGg5hd2Uw+rs8d+GecE0
Gzu1vZ75JmOj10ToEdxdQ2M49eQTP6vGutmTds3pINnmZWyjgUQbSalJogeboifb00byCVzEpjb0
CCXef8rc5Mhu2Me7paK13xpsrNLgbpbaM9mBE8UXsK67fr40lmqOLWsDWj2I00WWDT8BW/KmTIMb
ZogarX5OH5qW1AbX4eGlz7xt7OBz8aLLXGfWu+OLT07RvjdE0DBYXfTS41UQrfu9xmGxgjIYPfee
3YOXyKo1Nw2cNkn70eJeVmTRt7QEeDNZOFHgsfarWQ74JQL8npStk5bPJYAQKAzQaYbj3E0HMWjM
MF1eXSej+iE9fWfD3qIuYV+bIBWSfqNp5MoMidCZ7CzIRlo6hDOYycaYL94YHxpXMVrgNZu1rVOX
h8TuAFtGocPJP9YRUwE+tDRdD4qLMMeU3ikZWWjDpoJxQFhtkvEh6fGX651+UhF5iTzZFwSR47gI
ZU6JsCFO1OgdRo+TfhfvEmM442oNDaK9Br/QJp9pChdzZrQuvPrC7gVX00BSw+Hahs5Q87M6+Lm5
PI5Vg9ThnEjRclhnt+BqoR2whc/9jeROUGMYbUYSzMVEgTgOi4TwXgITzw64BDsh+wj4vtNxUvLg
JENoIImVeIC62D1CQn3pbQxNhgsNkjnApljSoJSvJVlo4t4d+u6zFMZpZNDiiW4XMjF5bloOiuMQ
L1wiBza5tolcSLucnhXnOMm4yRt9t2pvHUzNDS/zNjP8U9xzvmSgc0gu5lV/NhOFcwxmBMQrSV6a
z8opirg3c293gcnaeXrIYohRM+OvJEm6ZIPYIulZhCljRl8u8QEGlPVG3MjN4BdrWUY8cei8W9mD
dErM0EZUpMR3bc793kAjF12wc7HNz5hqQMlvdeXd/LpDvPKoy/L3Md99MEnrDjIuOzkAF/DLacQ0
iQbXFL8wF54clOCCDLKUzTEX5ZpQKQWFLjCnOLT5LNcTA0vZ7rHGAXFqnyNf7iUIvZGhZMa+0gcE
TvsOhmpxCLQuLMSpWVwtenuid4rWXeQch+jvuNgfe2NtI/JlZrFxmvFFC6b3nBP8wPMCr3Zkv7Or
DXAVCJkjc4WO4NfP1S3FrmcV3cvAckyn2bNxMkwy6T2h9G6kX6iiyUKi6lhWhNEr3SXVSCZqOsTk
UUxqqRXU/RrsRTRi0ZLxKQOz10XdWi+ynWc2pOhn7Il92PIcZpB5lY8ZFELJDEIuJvaZgjYcEsJA
xFVbmNS1Kk8A/Lc+7xkiNKhjnXVgHo5ZdkT+uaf0Ein4xmYirp3D8GAzNDC5ZhxBuLZtcpcUAso2
n94nWFabxLK2lYw3YsweK15bGp5ClxxjzmCmoLvEZrHX+bDOYA3ijvL1Gfy0g6fIdKp1jDGCFcKX
jqrqFM2rUP3WHshRoIxGAho/n/YqTzdRhNuHXHmMga+SKnRhn4F/2FcokB1pp4peQI4yO9vGzIC/
uzOgGyRcc7r0XAIwkgGVrYv6rVkPmmHip4JbKZOP0L12CxJkwMFmlDSiaOOuH8XR8mCRuEAbzeYi
6OyOHB5bEoPYTk5koTbd2Gx0BExzuQ7ZycaIrHCgotLkG6cDoyyh0GBG2y/XKY9TQ0FeXYCIaSzt
h811qx20o4IIFlGz1S2qeNXiuxMHCBFbi87qCoOHRabVlcicRsQaq+TxW3ingq3BhOzwz4AwKQb/
zWzEPB+oBfhKFa+BJP+aty3En2xbk3EPuJYSO6dhG6MLeqarw40ji+vltCfxug0R9Tb0vAzNHozz
U4Wbn93T1gJHWBG0M8BBRq16lpj7BZ/fPomOFfZMwWeCh/lVsWmDfbi38K3kCVuvqtgMUoG8ljvd
Kx48TpKenhK3wTDZ+i0pl3Qz9damiYNDWSW7BHOJnrbcDG3qfqk0r/G7cubFF7ahYuxQecPWRAvV
VPVc1PMZeM+3VqiN1zi7wrV3KnDCkb+kWfL9gGf4PIQRn62JvtNKlhzscRIE8bsQwcmkqF4k5t7t
xTGy5FHX812jxnUy1Aed8zNyM7Guyn0YZ9ytGp1lhrGRJcccvBtpae7HxlwnkN5rFpIZjKNB0oem
BB2AwZ6IHSgJneNlcvArEk1Wc148lFVQXwWGamthrUt7g3VwE3O2ErYLiNFZO3UbLkcZr3N28TyB
wU5e55LWCI+5nkP/sKDoTGdjx9gqJAbhSe2EyZUm9QHeTEdAkUc64eiMoIyD+CM+l3WXmkfVDg89
puLF0ecZXCm4lEu7JNVmn6Yy44vFk6cXvG0InBU9JeRMVVX9NgiMo6mF2Zmr8iJ+x5CkLZgd0Ugf
XVLTakJ5HKx0LSs3KRVnAOPXJGkNqM/6SQbA1x379u9w/+twz6j7N8P911oWZJGY5CuZ8mX/Rrn2
f37u9+k++ADOBm31N+/czyDh4AOdEJZjIzH9kif6aaWns+hjo+fAfvylKPM/Kz37AyoYbDlAOPB/
0XX/idblLnmmP8z2xBkITiBQu4hdru3/yXGXW86AD5uVQan3Hh9cffxYV5OHE0i8RS1u10HvdeII
g0y+BI4fQQWmzUZ3u3WgsUgS3jiEOAqNLRUmKzq64Ig/dBOIJvdbhSnU8NnMz19azaHX8t3XKOfR
P+EOxnP/VIurZd10/5WxbuXX19IL4Hu7aElPHa3kvfOa8l206qVz8Q7rAofpw7JxJzKqm/xvssGS
9WyN3+kvXpfa98p+tg349uUPezo64kDlXwTW2PzI8L3SvHSlE1+1TkPysSjOsROvR+1cdZ/8NFlR
bbEalb02tM+0Tqx6vUKf+mLFp6ZMVpl57UwApy9Y4Wd5LYXkSn8NJsZv57vSqattLnl7r/qBHpd0
5ahk3U9Hs4a5YQG5YwGlXrRBrHJQWNb8CebNSpoVhrgf/XRJuNGX9j32XifgdiZAtjn+3lHtbPgv
lX8UxQ9/4NHrL1P8lEfnrj2zUgKjf/ayr4F7o/VoXSdHX4pVNz+n9rWotK1F6IJDfZ19KuHvuMV3
jR8Zgk+mhKKvr5ziYlQX1DYRv47V67goZ18LHpxLgizVL3p8rAfSxdlroa5otWu7fSrdnU04cvA+
yeKzLytQcVcww7wl4GSmL71/TgPyK6SF++/JeO276+Q8CF6bJgaq+jCQ0miS96680LVQu8ckvtvB
p7x+96tpxRlmN5TxqjFz6LZftSBfDelXb7hHprYtqD2wZ4h4Jo4huSrEW6l3KP/gStpzWz7M1nc7
euybZ1P/bHqf0nYXe5d5uor8XmTvNCt08bda/1ybr9Kn8az/ElR7F0dVENMq0Dx0jtoZLO36+U3P
vkxjuarVW9U+2H6wGsgs18lz3L7M2YOMZ5KmDWfPH5Ld3kATaGRZayAvuXWZKi4Qp0C/a/wdM291
1L9VGKoJsDgtniKenNHmay/go3iaGf8s490xfzTDsLaCdj2oh2Z6gk6yaqZTOj4j/a6zIVk1yTny
niriz2V6G6mFK8+eAsxP8+PswLOgdrkZgaD6T6RZyhSGT0USlr7KKYIT+aT6ezFXNDu9ufE3FRfg
8T6Ce94E0a1QP2T/lHjvMVkaCufb4dkfUxK+znqwHyLrLY2dlSht7FLzcIvzJHvOiMXOrIPvRnXX
m/uY/R9757EkuXV223e5czCAAxyYwZ0gvausLNNlJog2VfD2wD/9vyCqRYqiFME5B1Qo1MpmVWbi
mP3tvfaTnZw9Ope8aJctdrbkbAUp9SRbad/K/qoV76iVSTr40fwu5metRFqMz9b0lUoqvy6/tBzB
w2zajpLS1atTkZupzzN1ETpnezO+eXm1qsoPiq21+pun8373uh9QNJGLS6SIMGHfuFKpnTeXsRr9
uYDnDFfFu3nqAXtk1D60igh2y1l1evSSpzr4Kgx+ppvjFcD5rriM0/Qud58Rx8w+R2SghhPLPhfs
AnEx+5EpvJGXybtm/MDt8Ihg4dfDV028t3buR9pVmPdSf3B73KYzKiEfUHrz6otOSiK9r/L3gG+9
k0o+rPeZob1R4aJttlpwwwO7ZZpeRBCXo2c3emjn88BvNrX5KhXn1DjE8PiEBfPTBYPSMJI4O7yZ
rrNCmFuy9LAq0+xABTt0Ihytk/7JJcub77V8jwCJxfmLrFLfKS6pfBDiNUso3aX5/QDqEmalljz2
3g1qc+BeA+vFlm91fXOUvQogBTgxKMfhCYyW36jRL9WxM/ZzZy+mAz+gM6vWch9ANPc2JrQ02VYp
rbYkJQahtjoQ3ixWJ6sIdm6YnjxCVxKlmxrTp6gfw5XWT/tYZYui/iUFMA0/5ijdnmMSUOkZShck
ZuojuMjZlALWp5byXZbn+SJLgGuCT6KjpLnskzsxmyfdKj4r6Me2Gg66KvA1huisjm9pxp0xucex
SR7NwtgOpNkbxt70j9MDBo+V5sMBYQKa1coBDOnO0XkmryY5oCXIWM5EJGMuNpP7yYBtlRFvE0D1
G+Jums0lSX/vrWYbk4TTScQhAx2WO4HTfM0oWAkrGl9cuioQCtjgV2XLqZRQXcCYQdJTY47gmXl2
dY7THeG7aAEkE8brjOA0jsZe5xBnJndeB/2pnNceXNCuDj4np35LyuQceR2jsbAuV440k4sdk4fR
YxH4xMzo+jG8qzcTpUFo3E+GwPqZPheioqONg3RJE26QQkqPUc1ATlA8r2jEjQX7fEGkj1Ah3uwT
6jp4UukzbVuFMXshwcPCjBkXEPhy45NMmQE5QNqLq54/2V5AKQAVyto1jHg3hvcAZ4XhfrTaJ/mV
FZf2VUvDUUnMsSPuWBN79Ig/xsHw7Mr7cYlEZmWH3VHzA2ZxNatR0GOopN5u5/bxQTODlVPmZ6BZ
t8H0IFNM6FjNQeX0NNfjjtZc9sLqU3QlW6P9lmjGW+0By6rcSENhww2DBonD1i6f2sF+KvXxU5/m
EyaPS6kzEO9mEgbJdOPEhWc6MCACtNOw0twiBLgR9SBJuXN5sXgax7jch0ATQEND7WoyvkCFHf1o
nD7Yt1YRP0ac313TfbLiLv8bD/3zvPw/SZOP9LVl05+csn9jTbpE+qXOYdmmlN42mHb/S0Pnj4gN
Q3e0dMiRv07Vfxudw+oxOJ0LlzoPGNG/aehQgSyTYzmTbgxp3OD+yjkbMf8/z9kcs3VTN5ZmWxaN
P2joIqjMhsss7dX5W2OYlHcNOIJp9bq0WvKak9PsAg1YobZLtWk7V9RBMEjMxvlLEmG9bkv7PozV
Y9nM8C0CB7tR8dA4A8C7eSBjKED0JnrMn0XHVoeD52XtRWOLzQlqGmn4IS0dR1OyyHo61FZ1l1LR
blnUo7vFfLSZ02LovwBunlf4dnajHNo1bspdE7M+1OrU5BHzo/LaIqW7xPXpbvX8hqHyWHRQfCNn
P9gA3rV8PLn8InVQfSQhgI9unB4Iq21TIzwitjyECMuUp0wgeVAHJLIDRLIEV1xkjCXriPvNSvvG
j0VEA4E4iBjtpqTUYWDnmjiWEsE+DIoZG/pv54TrrsxuRJk53QfmSjp0Py0JRVM+JJNnrYpqmUM7
2yoEhyOHY2ZUFwkc125wo3vtPqzrjR4ae0qwAa14xlrE2tNAmEML0g8EvFMN29BgBOvRYafZc7EO
GYe23XCphHGlUwoVr0CRn+230u5puCM9F4BZ5Kt2KFzkdHc+MbElHsiNXarvdjG+TV6w96opejIX
t2AbVpRIGZO+mWQAhc9rs3vhigIZ04CBk3MWleZJpTGCaigtbkdY1VRlTIXfAFZ+mjhdrknEMjGY
QbkV7iu530+Hs+c3qYKGa83wnk21vfKKaDcsqcawdInWUMJArXfIUUg3JvJ/eL6S2QKokObpvchi
fePGOjKdTFduOj0mS19cxnC1mM4OLd94Fy5BAKtQ5kdyqg3VT+J5HOxLCHglZAxsgoXKWrrtkbIx
jl1MoMG56W6TkeKLAHdRou5VNx1ytBDbWfD7kG3qcD/h2girgAnluPICxieUa+DX2vMFx76IPQDj
BS6aI1Stj5oOvnxehCpITvCxFtDcUA8gVqNDbw7fUhvFu6JMhRzTvPi9SDomWke5KUBqVwCPEGu7
mPBFoOWE0/0C3hr14RvQwQ2UuK3FHJ6QqEkkAlCQmRzBGrU0x8VfJIHQqCx2I1o4uIqjgU6cs8WI
EE160gGQMuR1FB0Z5VEnZNE7NvRXK3sXpFzaID1Yy0CM71TTSHb49GQujwY/thZEj6KTcBxrTiLm
0XV1NMh5HQLg6a3uHhfgkVkXIq++EuYShyLXwLgEOumu1vggYTLjd6QzHhkoZBLOsG4roCXZVrCW
zDnwQR8ChjbkKqhh97ZGQp4K0IAtYpRCj0RchCBqHjWiOmXrnTrU+XTAJ01+Q+/7b1kj30fyHEFg
v9rgAQoAnqMRb0mxbSZ2SUWeI0XomxfwYi239A5xixU3ruZ7ZtAE5sGpJ/1FzM6lxonTiukWce6g
zW3nFmSZdf2EAfHYCB0ONF2yutzCCYHPBEFNUlqjKKspqnWTpLdpiC+KwhrPDu9MqR4Kqku0Mr3r
NGziBsUuhrslSrO8cdglm91Mji2U+GgZvTvcTFpXHaRmbMSiy2ndja1+22byEHn2pse2CbT6GpM5
61DMe2Xf2cyCRCpuDuWK3ejtUg6vsQxeBTriouTXfG8Uca0FiTbp/c50uVoE4TZmadIQuBGEz2p0
T+bgEqjO3lLW2KXKVrASgc/Y4JNfJ3NHtS38lUpyeQg3OvOviGUF58x92lmHKWYgahGuicggxSk7
gc4ldM7szwywf0O4Ksbl87e+96tOh7/8f+h7bZl+qD85d/Cqn5Y9zh2IcOQ0ONEj5f3esqeDMzEs
/OoEWlHWFlzIz3MHbRWcSRjQQ54WJr6+384dpD+kw3GEP/nrlRT2Ahv8/ejeRT3Ea28vfxceAgyA
/5b+UCrRk2ai+QdM0imc2nvBDB8ImKJCsGy5NlPhlaenkgT+j7IbsDY1SqaPSSV0TDWW1R21shnW
eVGlK6nR3n7GGL/vgaFCh/0eYSoD7jM9xuAvoC3ItHyYx7ZfyaB9M2AQMdaY3efGYx/yxvI5k02I
l1avmrNOqi/z8le6cKD0xYFAM5mq/ejJL3rbMksWuby5kbHxrKnbaeb8YHoQ15QTYu5jmuYXg/jI
hY4xTQtfGZd9j/A+HwInba5zF75pzUTFYGWsB43DRwSNohQIbAOL9TZW3rwxRJN+7QN2j6izIj8a
i2n2/35sfn1s+L7+j8ema5o/O63zot+eGgvh0LV/1q7waAwfqv3//0/jtO7xPCFEQ1EgCP570g9P
jS0wocBf0hfNnC/7T6MrTw0JdUf3SI5woP9rjheoPv/x2HBFI4Xuci1Y/m3Ln/8uNGUVuUnJbSfx
UhNMygR1RGmkTqlqd2Ue7HOXaemIxkklUTh6hzCvtl7jPRPRReEIGzAm6aYr8CAW7OTD9ESqaT2b
zn3OlNHRomtO54qY4pNW5QU+weiL1gSJPyzHJcs6DNR5FXbAWAdnwIwVvg3OU++evLDcMiQ/Nw3R
6qZ+pEvhOMccq2k/ijj6xKaB3Z1/M4ZT3xncfVnQORIs6XfFcJR+5DY9ZnF8dex6Y0/xbghr4Lv2
2osVE3iTjHd9c2vzbBlwCyGPK1170CZtPxVAHzXz7CUFw8ri2C2GVi/ldx9AiwADDse3lLOAHnmY
TOaHhGiqlpgHPdG/B5b2NAfGuqQ+q1i8jphM2GfvJaAToh7raaL8Dj9HzRA1kG7nh4iZeHEerDwi
9j+fIlwrAebXuOaFHEbKMLpU0sJDh3NecYCgVc7EvJ/Gzm62q9cmnWkJVGcOxiA8x898nA6VPgIQ
pnW9dg6lwbE/CRaSaYSyqpshDtHpvlDFk9SbPWfIc1cSl82Kl4zSi16qnQH/22zqnZcm1BZn28p0
b3VbrjsNWKRpnivivakVUUQrX0bKTrRR0dvcfkf842qkmfvSHBFEyUOjo21jrDiTRXE3wEZNI92g
uHsN0U5zg12sJWeQyCdOYqAg83VeTxsBzFiX8zHSzQZi56QO47JoVnX1mjojftO5OVMBw8oasMb2
RYxdOgu951HBr/ba4a0Ip36VjkP5QGyPw2hu6I90KFOOmy1aUjuL5Fazi+0aOKCf+dRxUqp0xOLA
iL9kDSEEN6CyDMGt2HrQ8vvOqc9jrVdHO7FT6jxcjpvLZ15g1PKHyrN+2L05gVCf1ZObdUAxQ+Cc
VlQeylTf9VxYyeZMzFNr45Aa9MwayxnIDfZzY33TidSPkuCLFXnvgBY7lC07oE+MJ+1EcXDyGugL
vj3sXtmr8u/Knq6CA11tVFDeCTv3TvoQGZCh0VCXE+E4J3uBXGelxgb41JaU/4/AmI8Dt4euQ/y2
68dpAp+NjWHA09HOlOHBTnK8+CjZERfM9txSsKJX+zxsT9TZnbn4bhiobacovMa5tw75YlGGdgI+
vFGBbaER1s2nbtf636nCf45MWWP/x54yfI3/LFXIi37uKeYv5CZM2i9s2IMs3bgYf+4p5i+eFGw2
zh+nrLa34EYMQzfl8uLf9hNJxatnGI5EGlrQcX8pg0v513/sJ+xOrrGQHiWZQn05pv1uP9Fp+eV8
pqIDP8iHo4JdUnoJTgyLL/WhdYonfEkPxAvWxGF3jioPXmIASVOHJhRvXtKAXCpxBYCH5lnHnL0N
QUEVrsE0tdsPU0PvutgFDPzNVqEDRfHZK8ddAMMna2CoJtEpcKidx4Hs6fk6ap3Fp/Lcevo1LIYt
PVJ7Qfd7hzWiWK7LTW1zMKRHAQNOz4u12HodK3Ve6v6iZtxG7bTpBXdJFgMx4NRmnfQwtoRRi80b
3ICauAvKW1/MhxoUhU054UDxaIZx3wvEK3ejS5Dnx67EqlBGe88W+8JrzgMDNrbkvVloe+5nX6oh
22Zp9Okkcu+R4IBttxma/jgAoyS7BMokXFu4uVIws7LTQNu517DsjzNL/oRnUMcZFs5UBCpavpd7
GGA2zvwHZ9ZePSx0wgjWQVV8b3LrXNbBbgbqlvTWjvMJhY36ZbSrzQh9JcOu7mEEwtuBf9+8jaEJ
/Kk/53nBzyf2WRvYz0NvIAeM+ynWz4xoNpWrnxwihTlJkLBPv1sdmygixmywbNAd2dfL5RYpqote
JZXtJrf9OK2/jqBb9J5FcUQCR8nfd2jlbacf53RiEO2+CLzx+kRVBr9Bp42HwPAOTQkEbrSYPS1G
flgx0j7NTnQwanc/TxEh7YlxARAoPEJeEH9NpuIzxgNYj4xjoKlYHhWdrnWZPeB8swHnngaNRO48
c97m5njLFwmCdwZSwSnDfeLhX4u5vZqt8RDgpzWy6KpRR5GXsPP5lgDv4xNJPuOmf+kopLLN+rMw
010TVft6yF9tr1jHWn5M2cA9GGRhH67deFx3dX7K4Po1kYuPmJJ44nXh3J9mbvFNgLd4HI+9TNfB
bO57PP9xSr2n7hy9MdgUoJsNrhUhechJ17dxlW4cAgJ+SATOAyRHh8gZS8PVWCIWY7Yrs3GdSIgY
PEB4rc8DLxToKEtKoqkm2F5EcPv6IquFQ2xhfWD7j7xDmqUbYsg7DrEHrYiPHTElx7AOBlmmQHaP
bO5wGt1j2fXU0mvAfbD4DBMt7jx7sN+Mjs6TYDwZMCUMxih1jFtUN8+NyZQzgqkTETSY8uoWi/jk
LcjCWlDrJS4Yre5DLVqJrDuMFvEJnINt1RAJbTY6HOvWwD3IVy7sigNNMrsa12CBCxAwwEUf0r07
NJdSNTb6gfHk5fNuRlzREN0kBMJMxziFCNdo1X2PjbCzCdQ7tX7OOOHiruJJMLdZ3LymssNPZvMU
TU8uXHatNG4mzSGhaT3ner3mvHKP2ncMk2StW/qXPOQzTyEt682DORGrSoNT50TpasAEHTJoNyFG
r6IlukKzGffpi+046yTB8WHSgdin2T3kBRpryC6HUBcTAw6cu9ei9tZo6kbK8TPXBiyi44Ns1aWR
2D2o74U4km1is2PKm9y4ODxBHDmHdfEUzxJsN9QbmQXnrlO7xpzPxQQ0ug/VNlXZocBS0fPtIZa0
j8N+pzivIslu6qS/hyd79iB5KtiAdkeWx5Sjn9buYRYcoC37YBT2+xziz2VJbhCd0rrfhqVOfCP4
4oXBRdnzviYI5LbdHcFXErYCJKiG6jvb/GLpQ0k4OXfGu3Ser9SLPJvQmHQJp4/IE+m5gxMEZ1vQ
YGfGO3uO9lERnHEsnyg7RekfALvot9SAOaICLI3BlUAQy7qzs4LkBpXwinP+e+0M14lYno66P5Qx
ZE3LuMtsA7C+vJoqeZvKFKBWf5wc81oW3THKjM3YmHdZ0l4yoFzYzciclGTHhvMY5Zc6z/fuzAfP
R0i4+KZn5Vkij8dzuitoxsL2/TbW0X3lhbs86g6Tisn8UXhCVGgnSAzAAdxgwDyV2KRtVzt4bbPt
ghREXk9Slsa6Njo7wvtmBc2xIxoduzG+bPci3PrZs+Y7s8N8rmhwHctrytdjsq0Lhd2X1J33Ug8P
EjOhwww5nVglkuoUa+ljGSKEF5K1P35moVi7hYb21/4Ii1n6ARmoudWOg269a728lmP+pVHJbnlG
2r4/lV13KogmDV354FTeVUibpSo9m/i/x0Jj+u4ZR9xE14BbgqO1D3pGW1BBPYvXfTSJpKwOUKdL
e22TmF86klA1EDOBTFgTntOiGapSf+AWtPe4+8mZ1mG8lh7tot4y/0SqHLWEnyg/V4G4lGXz7C1X
EczXNINeuzp+IbX/blbeBWMvWyX6T7JwAcpwZ8vhnqwSdDQd1dqesLKA5SgYoiexed/wrR/M6YF4
48fUyse6jy92WDyOdb2l3nozaITIKtbX0EMdIt4dWljnWUcbNX3D9R77VJopn2nJThUZ5QKa+2MA
vxOR03Jkeu57+ZnXlHUl3YaK7YNQ3c6g7rkS7o8yME7g4QFVj1u7Rl11ptNi2dWXGIJyLjGrWpnP
e7oTLzO1MUC0xnVtjm+th//WmW9Wa2wT/MHZWGPI6S7ZCH/UcJoR4Je2bvG49UlLD9OvN2Ybn/wk
5bFlhxBYq9OZoGSbs08364ZMXIHj0iczdjEw1acz4SllHdgCjmkek5fmEklScCO98FKTFOzT6eLA
7UxY22dhP/VpdS2m+mQBwKT8dD2JYe3pWJLqbD9T3FZnLg64eWePzr7K5jNL/zXha63y5NQsIVfl
fU0RtRIhtgW9IWB+jlLA+xmmrW4M24LukMQyr4rphM23rijy63ItdfBTj0Kj4hJfM1ZXi9KAhUgp
meHYslxHg/qusziCdDvYSj7nnbuvVX8/T9BZjXhDvPO+sactCN3NEgho2e8ar9+mRfSB4HlYiFij
oe7cKX6RQ40BXQMDqj8n/J4mrRYAtXm++ZkrhY976b2mx4Nvg4aUzvZ1SF2cPDb/QwGsDaK58qVb
ftjUQrfsO5AETnbbHiJ+qxwDQxnYGBPwBFWD9mF3YmcX/U2FzS2LkpMQ3V3/j2ixfuwoecaatgKl
evUKdV+A6R1xAcdjsM+Ec7JT2G1G8ZoDXRicBZBlb/8W/H4V/Bin//fL2VNDc/OU9V+L+OufqOW8
9ucdTfwiHQQ62PscEH6VxH+7o+mSq9s/Ju3/0snlLxa3JX4Ek3Ac/8Ff9VPxk4vwzrD/nwj/v0bj
52X/cUOT4GMIyqMsmMTq/jCfr4phqkzZejxkDZCzFIwqWnW5bvpltuw2s0vnI8Q/prnhuOkzzuaj
5QzfY/riMP+Ix4BBXcLD3yI1A0tbl44GS6HdiqBbNUR8FCtJBDdxjF5aOrM8clIa/WFLl9Zs4GjN
unWXgV9gmB/DD9QS3Z/ceB8ZBsZYxlPBdyFnepSLdUN/VQ2yGr/MhgDQNhkkeeuSqpf4EoZU4rkv
biXW8FXXIjd9hac0id5NHF56T+YCQGYDGBpblT7PG8UTZynaKzHomK62osAFXMWnAm2runiVzxCW
Ivwz+RN+KJLgEPIZM0ej8CEY8/+Ud5H1w1CunySEvYUvDG+Hpgq1ZDimjbF3XQ7yGr2wQCgHwnOe
TiOQ/Ww3mF1rdUmppxMKkmOOv2y0VmahnrDy7FpFxC5hqpaLY+QVhzwqaCc62wkgah2wW0Vn/IgE
xqE+omwjDEj407lSTHfZNF9HLJjNwDUrB2U4GGuTsFtO0Dv0Kh/DD40mNBhQ6sJtieK9e/Tdg6Os
VUafp8V7kIxPy0oqcKMpY28Ypz7NN2N8Lyrgv3G1akk0J80Au3v5MIqVrGigyYiH0VTvkelzMHA1
DeYvRTqLy5EFxtIZqBk12l3YfzIXgcn5UbCd6pRIR0G1j6lWGZUHxPrrkARY8NRCy2XsrCBT9ecE
H1bFFySQLzZrNMd5AkL3SQO/FC+eHXIjUMw2aPRcopS5wC7SwzivklPEd2UGHKPnnG77hAyYu2c4
49s1xBWYB9Q20ogY+nnYr+vUXnqkfHdEhPWstR4Y3CymbW/xDhI7tieUbhkTqyFPDQQyDD6y0N64
dF12c4rRxF4HBj3GzWpcKqCTYp3W09okoRn309Gqyxu3xzcrleFz7XjIGO1pDo1y15R4XQpNrDhz
flO+G1cvSeY+5Em8lyRUHO3OrbKdYcLnxlFVdBl6IL9tk35UgxpWqus4MrXTR0Mb1QBkDH8s8R/5
YCXl8tVba12BctvxqWNxJjfT1vPWSpTt42MYd5bmHkQQ+1Bi19Zofbi5G/pd1L9nuqqxn4mK/E5A
nRTs5udA0+VKFFawUpZLsXHpImBr47euL79OpUMRDU30PhTbdm/jdZ9GmBbccIXDYYFrAKnS+8KE
qyrvSLAdJ/rOzfxbDNqQG9C6wsauTfauLN09IgB+nHAfcwVlGz5kmTzpaQKeJ971fD5Cy5+jHivB
FN1FJiyZkgQM/ksxG4itna9KZ2u4qPBNQrGpWuewpXNAAbOprztswr0OurCmOLk2IUlQPou7hwDD
VjXDtdMl2TjSNESXHIqURi4tI25NbQCZW+Fk/pGL9rWXeNS78BAaxaEMv9IzSE7W2CW4aMVc0GIe
0pmUn0GzLmHbow293haGP1DEN5jfi7QEBjdsB/EpnJpaIbGDObJZ+lwnyXGwwLWrO4RzxoNXcIDv
6CdIq63B8DwwlwrsdJV7wyr2IsKj0xqoxS7kv2clFsi2+rBxVRgWVK3QVX6GriaT6rlKHvOZrzFV
qrYVrQJvXhuQI7tMrfra2sn0ZVpm/ogBOqeIgflIKfq116jN0IbXVHBH1SrYdBaLJERdJ1qlJoWF
BTpTHUCpV74Vh7vawgaZdKekwX20WEpjY5WQeR3NhPGEeaggsZO2Wid07VKxQrBpKR0ucKFX2x7i
QIcvA7LJvm2+xJPBMxHsIjF9p9ruUFWI6DEWBcv1e5azBsR70NVQQi0qm7DgaOD3eERSq6D8FQA6
l3FtugV9vUZROLqjeWqob1ycGh4GWFddwqzfKo5UTRseYgMobktEAeL8XBG/rNNTniRMoJZYt+kH
3nuM2yCu8nVBWpDT8NZTX4LOI17bbW1N3jvgK9KpXVeZ6Qvnw9YN3il51wP1AHS7Ze3ZOVpHS5K5
Apu+yTsJHfDHkHm8IaFv86aa/MVBDV09ne7dhg4Jka3SrlpzKaceTvkD9vBoQcDwsGL+wibOiZMk
n2O5KzF6vnC/m8XiF6FcqqULgiu4C7liGHxjpIa5oJ3UuMgU46YyjYdiNBvfqKY3Q7B0GFEe8uzF
aAOOalauehJQMyyjXQXUwPLxYuah86zufeViaVpIXLq7djkfW/iY80YgOmUbNQAuYx9JFJRenfIz
g4Jku9vlk3nyPpCo19Ie954WbYz2LXBQ0goF6/iSDZU/pmKlWudQhTHo5Zh3g3+ffg4dc93lFww6
RFXxJkvstgUfYdMR7522wwDWBpzLHFgblrlDpgW7aoKxThpbkCoURGyzZHFZa3tp9qu/j7z/OPJK
NPz/fuR9LuI/Y60vL/p51tUZISBIcKg0kXr+QDl0aS83MaViAuE4zLH2pzOEwQN2VNOF9wDaYRlk
/+vEa/2yHJs9EBGgGAAUGn/FkSoE4/d/t4Yw8rA86BGODhuUId2/zyRmvZgGN6DMYkoA3/qzKoyV
5pB38qRe3tnom+Yw3c+GE+2HzGpXStM/IhPVrDSdW+BG94n0YChU+SZz9JNQ2S0E0dbELA1t2W2K
dLkxLmUxbqtxFw9zwfDa5mZcl2TRp+ZWiUE966YTk0oWP8CTaiuPUTcsJnlwcKsFaI5QDsALjMcK
Z1rYYGureYLsdjymYAJCovpzX+5EX+yqfl7NdN2yyNFPre4HzqAtojUdwbR0iKOH9YzWhZVAHh3C
ktxVdEgqm0FhfCrYIBq8eAPitARNntPIbhXJu6MxG9ZR1gNcfA1uvhpXn427z8TlVyxuP1x/7uL+
k5T9huhPToYKF36Rjd36HcrwRHu11QjTlzgJaxyFimE2auJ5ErjZ0DXIdyO7NTsHF+KEGzHBldji
eivC9t7DMQvC+Ig2uGvAM7hld1yqnyeAPX1jb0ecji5jf4HzscAB2SXuoWGmOeKMhJSJStZvLUUn
KEMHyZTCxUkZ4Kjk9aRWNYJKIY48/qEcx+Z42g06ztbpMODMrHBopjg1CxybFs5Nj8lOQdOfq5qT
cHL17paWc03EYnIrPRsy4vDp2FqzGfqFSietRq3tNKDhogo+k0ylq8SuHmrQBXNDmgxBQoSkxWpV
PVJ9TvCpRCqY2Z/s5GP02oe4r6FLtUI7UWdwpxvmyY0G3Z9N7+ASnltDtloaEOWiD2QkZ7DvsoFr
7zWymA1RFoDNIevbLx08oAw2VVyVZ5U436aMKVVRTr42Ondzlb/Krv7EUUfXKP1KNdXs+HmPkcP2
FHeOsY+9EK9En5fuKbXd7LHuym3vxqRJvCg7W2US/5iyhihZ7rw7k6DUs/0+IKoz+1gMvSmjrJ4b
GfTaZ33koua3aVQf0lluXSfemt0yMsjoTEZMwzMYFdG5iSeEZxzHMZLaPiA3jS+XxjblmuXWrJKX
wmlJ8GjFiycncx3mjXocCZ2XsS7uSlfte4ZPf+savw6dJYPY/77If/lafGc8/8dw7/Kify7y8HlY
5CnUYJ5mWo4tWa7/KWjwRxJUHxi/BZ7zH/Y/y5TovwvhlmTBv5Z4+xdyuPiYbIF18B8phr9QpwFv
4w9LPP8Ck7+IGLGjm0yk/jB2zovA0cNGg2BqetRWQ2TJ8lVASVY+1JscMFURdPsGKEpAd7Y9Tvj5
R5+Slk2X3ELCpSakWzvZIGcc3dRelZbuO2S3AhunPaz0WDzpIRNS6JtdLvwE0mU3N6uOrolApiYe
ftN6qAFvnhIs5OvYlakfORyw4rGed7D+23UbelCbJTd/K1906LzJ9lUZnOzaebYT+mXj7CWChtci
g0et9jIwnnOq8khd+E7pNVAszp74nndT/KpRm2RhqoElRA7KMo8FPme/j+46vX0ZQ7yM0pife8ZZ
EGyMacFQMylQlNSrZ2+QLw4su3bgRo6l+TpK42vej29lPz7kSxNoCUeCqgTfMigen5VRrkJuCpag
7HTq+/dwEE99QQMCrINonux1jlc5AO4n52GFrWnczmYWbhJd+57QSTRM3UGaEZkDoAxxNpxV2e4U
tsutTsjghzWxtZnzSOVF3j4ycn6RfZnUPo5GHxW9Cct7NQPS9noqnLmHAKYoQNaVLnYjQRSR+lfb
9vyeEZ9ZUA02vBtNcE4DYCShOBtkRYz+xYWjG8VHlOpDEL03WkB32jJyQ4Caf9jdHWv+qht6enxp
xm2oQg/8kAxJ48bXaaSWt/sO7gxA99aolN+aOpEvQl5c+3O6oiN9wl6NiKBewVzgTIrWI/4b3vJI
MbRHLSe0sbEps6JWtUjvgrI5ouMvgeJNpPV82JSydBzlg7uYRt2e5EPAPT4Q7j51Q1iQyaGU9GuP
6sPQEkiu2T0BkKPWQmRKVXOb4Re2Wnif8c/cDdZK1wkVouV0rVseEire8wLG+VyxXdBPazYHVzmn
BGIb0rpqNlYuExpopheocxfNatnPBU411wBmaEbka5J5vG9N6lkWIxNO2fwzKGpnk1siX9tOdWoT
Lvgu5CtcRMKoTmX7jUXCx0K2Adiy4bO+E/qtCYltaiHsRGSDlkyKA1LJsdhADb/EHQ+9cUP+g8O+
i7mg3dqhe2wbb2O642lwgnWkuX5AqQM3mL+ZDv9c85F+//ua//I1/bMln9f8bsmXxL9/b1D9bcn3
PAno3/OE7ch/WJB+nuvtX3THhvWPGdsUQixG7N+UbAYvpsVhhbMMHqW/RC8Xi3f83871LPqebpB3
w1f+f+ydyXLdSJqlX6Wt9lADDsdU1lWLO0+cJ0kbGCUqMM+AY3j6/kBJKYlShmWUcsEyi0VaZIRI
iry8cP+Hc77j8i/zpfCd1sgg07vw3Yq0aWK3oAW0kuEm3PzRKj4kjR+Rbehan3jq2dNlxWkyWGvS
nQJK61sFPBW8Q9Tn5YckGocPCX62hY5QZKqcqyLUT61rvk8ddlAuPo0sbcqlbD1GnhIal5fsza6/
dTPc6G3yFNsFWoWyqRl+E6Syw9+6YceY4S0rGfV0fn8J/cy4sSc9fJtlErRTKeFJKcm3hml4nQ7j
eSfZylEaaWm9w092sHlYSvgxBDKBZ3ZOBqYuEyuYoTG6yDL+hsDBlDpAZ4apidYnHbCoEX3SIQut
oixZNMj2XFaHoh9XhdkdHQtjUezth6zJqKvGCxMdIIcB+fLOtgWy7k5oCoFzOyUR4d1cDMeAyBMS
x9sOjLU4IsL5mMLAsXp/nzPUCstpO9CwYMh97CF6MzwldR4tAEMJ6Z85VXSudP2cUc552k+3DDv0
xWA39r6rCd8ew4L4SDCyCfgkD1jWsipIcRq15MhIhsEG87hVI2iSOt3g9vXRXBaiuLW6CcCBGxLp
S9ZkZdTnUDc2SeCToeROLhAcnSQ2u9vUbnIZMhjI5mZs1ML3XLAObi/I6V3NSFLTCSHSE8hRVUT7
gMDhVBWGJKI4x2EF06AJeaNInxGy8vtTPukx0hi1LSGzBUBQdVopLx/WuIiPURy/t4V3LHT1wSR9
bg2Y874t6IQU8VyXXgy7vmW84mUQJkRbiK0BomYVtdNVHqk1rNUjgNerSLMvFcA13GNE26N5G9GG
to38aNAPsRK1F2BTZ+wGniFDs1c5icB9AprL9O+rsvcWxugzHDfUp9RDP63KOWJoPERNf2FrxXse
SmeZlu1VXNlzf8BIZorgEZDxN9rOhcPD1No4JWG8YFUeNbWsGRh2HuwJF+YYQV3ELPfxNkXcUGmW
s65qSHydIlV5Qju36Jx4k5JImAZyn9UTgoeqvsQWuErz+RJJ7hD+7JgsXbVtY3JTVf2lNVTZVubW
XT6ll3AZjCWmpGvbis961K8iydIYMAkTd1+eAUgl8hLi8EVPltLkOn9QSPhzMTMVd77jw16LTDO+
Ggeh3ytHuzGMoetWQcpwzgaXPpAIyCwJx2NfhcwHp+SDHjWb2AxvfEcE++fz9P9+HP4z+FRcfnaf
NM9160fiyOoI1d+Lf/3v80fVfqr+3/w5//iYHz/jv7efivPH7FPz8oN++By+7pe/d/XYPv7wL+tn
JM8VUorx+lPTpe3XSnr+yH/1D7/U/rdj+em//uPxKYtQpTVtHX1s5x7gBfTH4qT9s4ulrj/9QsI6
f9bXq8V54zIvsmxXusxlIK9+302gG3URPrGj/KJV/Xa1QBDC4MPbHHioyyb0H1cLtgidup9pkoD0
b5K08fVV+OH39O339n/yLrssSIJr/us/hDH3C9+7ibhNcDo5HjEcNramOdPj+6ul6QOjJ9OsBU6s
Q6z3y8NAIBlqD1Y1Xh3bd60q9DOlkcmqixBXDSvLaqcN6sqZTOvBb5pDlUwnQEQX/BhnpcKOhzUO
TQI1sLERBUUcWaxCpMaOGzZaOfTfxGbAx9Nya51O49upczTYBTVAAIrjsn3yfefQEkHml/3BLaqH
sPYN9gcx5uK0fCTKN37SJ9ICOy9nYl648r2fmbucCII5EgApabMzpsZ/lza5DX7AUUcBoFf6DrBd
4QbNpRlIpBhtqMPYN/RiXVmKie1cqtfU7GVMka6o5iOq+ojqXmW5diNGVFI0AMHcCYS0BB2tgUxD
KmF9biJ0HyVOGYwFcj0ajjJDfJbThsS0I4GuCnZhGhl1ptcwmTDHkwBbnIxZtBxETEIt+xrGX/RO
D1ZU3guv8lkfChd1fYm0NFqXfr6GB36Oh2Zl+VxSEoFGqgHOtjc+6pVW6/CEGvuJ9IyUgGKN4F6h
8HFCZ2TwcsbUbi1HH+V7u0thdHYIN3IixuaItzIJj14RnXy2g6FH5kDVyFMguQXH9ilnROVTS1t2
CEsqpwwoP5atuZKlup6mQnESCvSj/a53ZzInUiVTbUevWJt4F/OhRnfKvZdVqxLCmmYzjkMNJlR4
mPmSE/aYdrydBkY8wNEJY9omgXYeoIjqkcZ5rMNj3iVKqXfVoLE2XgQbeVVNdxU8wCgGaNMM9FMD
AYzerp83S1ayLzpnD3B6X/rRgWTSjY+ia96dKMjWkaN2MbP7aWJ1hwMF7wPsPpeWxdwqfkJgQvo9
37QW7vziqYQ8TszLZV2thrxFN5jcRGjaRN2e8mFctoaDYht4rTT5og/MGllKaoSchYcYLEdU1O+j
flgVPhLotttygUD4DA+gcq/+Pn8/T+w5+P7s/G1C4rzaX47t+cyvZ7D9hrA95jmcm3IGP1D5fy3v
7Tcus3oQv/CYv/zRtzMY5Bh45Dk36IeJjkWkA3+A/wB32jNh4q+cwM9GgR9PYOp6khw8qTPWYWz/
4wkcTKExhRO5BKDvpw9TCZpygcRgHhw7ySacHLXwhRlBw2XtLk3nvkuZr/dm8jjEpb5QXvpxdojp
ISsrURf6piV4eBzY9voasMGib6Z9yfIB/ZY+EN9QA4EZTSQmMOKbGGWEC2df3kU6oN3GvDIZzWge
sxwVr2qU/1ARkukYkC6vt71ctLL+WEjtBg8/IjEP4ExpXbcEtUiDQ4TxqmGOd0U5R5YyQFctCX3Z
vQGBWI39KSvhH9mwFxasZU+m2ZDhguBsasgfCjrxKPPyRnb+u6ACRewFKOoBzRLSwtR5UU0+aQoT
OTR6prNGDFB39GmYbXmZykUek23KRZsvAk3GS3SMb5MiuAyddNtM4nLKITJ0veagY2SLl6ROu3QG
qG9Z7rhLL1TjUjO6DMYP/rHWxXPHKT3Fc7yCBJcTba0h2/uyOoss8tAgrK7zmmgCmMKqSR+LCPEc
rAS/ktcy5dcXCf0a8/A1v8yHzCoufD8IF/0QX0J5vK/G/Agnh1vNfFcq5w8jnB7qlNFOZVeXGTJx
MhI2XaLvhC/LRec3C9vvod5P+zocgQwkR00Prz0CETUEiEbHuIO97RSGVxZ03mngLGqNI4k0K0qI
i6jw6L4QAMd8fEvqrDWyK2/q+6LkGy25ph1M50VQHRMVPlT9cGJ9wrsEALJe7EYkvyGSeFnkRw9M
AWjY88hh4ENvmVnwD9yIBJukRx/snkZddgsn9i7NrjmLPQ5bhLBRSSxnSaeIk6FggBcHwS6EYRA3
6ph2BtmTxopIni0DlPBIzXwcALgQUpAI9IqF9jGAiE4wbTcsYj/XxoVUjruV9tidqvZ5+0CK3dAv
JmfYOMno3iQqCQ60vv5KN1W3MFLrnSaHEmpb6CA2wo/5QWVJWSyKyR/+Xpx+ma8w2vizY7h97ILH
X1TPfNqXM9g1cM7juyWt47Mk8NsZzB+R88b4hDTFuRyeOT/fzmB2orqhC54WamXBQvPriIW5usGJ
7QoT6w7+evev1MGMZl7UwfwFTOjJp+ahwCP8cq5eDJrm5wxZeHhsEML5ZLM/lMlTNFrRKi6SbqVK
b0VsKBVU/CEzDfAmOkJgiM475qzbAbZGjBMxZa9TBmQlMyKJZX0grPCkx523nRKNpORoRH5REWS1
CfF3rQ2TEWZNtBg6Q2wxaM8/VRMw2tDIl1NT+xfEJN950dwq+jVxpH6RLpy6BGFLRzxrb0akET5N
et/a9LMecpZpY5JAgj62QqFSQM8dBHrtuFr10bRsoGkxvQSD5VOrGqfUKheKtCxjsm7qXt1a1GQ2
aVU95BDq5auIsj+CiLUfXXcvYcZrUREsxqj8AwrKOvS1ezDwnuLPZXoSqo8IHfOvqqJ49CQZ0awj
SlW+czrvnVmn6EvQ6eOUTdiUZrl7NkbvLRTBvqKNNXedLzYJHPHCUEx21KGBuVMKyqwAyVU822Lq
ciuy5GqY8rfRxE/lu0RpDODb8clUbb0vxnHmBC/KaNiMHcL6ATRjXWJPdWqygDKQ/72j0MoT5QIR
1HNtjCxeuyqSoFn6GrhMRmH3DUHKKREhlpIgKlm0cAba8kkgN3NK4zg1ySbPuqWdGUsjjhcZe2E3
z5f2JLe5Ee/nZFnu1Xt/EguMa4veYZuA4azX46OeJ6cuKXDiaeS8YiSWDdQn74mvuTPGdBVWDLw8
uWEycZ8xAak09y1wpDXLxm0zww0Zm1dB/k6iUExsZH3C2vtWekg87xCb+W6Y9LeDImSoRqHSsnpl
Fc3fd8xHyHJ6vpoC0sX6hAAha8vHAxqudxqHdlzrZ4FqTk1b8quvrkRo78o5ci5KoFRZRCLC6IME
VbLtnOYUvdA+pIVc+8xk9I5GI7nrnZxxO2Dw9A+g6FuUqlj4mPlFMWyhBsyfOjjk9g2GzpCfTegI
U7uD24k85nkbD7dVqmpROPptDv8ODGx5KERyYdH7xL6+DNH0xFiDBhdUpBccbJucORP90JCkOzQO
xEd5e5u6JQ2MK1q+uyLJyfd2g60fGGdp2l2U0uQat1dm+xhySaWlD3MxZ2PdaXQ6cXfC1nwSRHu7
gXaWt9pFjNWxl+8Hg3cVH+LrRCaTJ6OsDtY7fC4+X0ERnJyeyuNeT6nyMb4UzW0XWSu7P8+QrzoN
AcgCcVTIY1PxNgXo7rnQ/LHo0wZUaDD1eT40PgX2p1ocW0m6wGSTvafOWEst6hapcZIRrSDhKCKt
p99JZziG3IBVgCYzHQq0faaRMniK2DuHeCpAgIAXy8GyV/qwLatrsymWNLGAmLx3gJ1OHnnS7qSI
xcG1oxmXZcTKwuO9VMHWA2MIMZwkJtr0mToqZXXXBKw4VH7iGL/wc+VcdQQM5O1EHp2N6I9ONv3U
pv6qkN1GI681ICuZ4xz0FSTGaMrYYvfdEXbVtix13tcoL9Z/t0CfW6A/BXM8PAKi/cXN+w3M4TCB
0rlCOc1mydK8mv7a/Lhv2Cd8ni59vXCJXZ1bHjKMbX6XhsO46OuFO9PzUPO7NFCey1Up/sqFy5vx
xYXrGaZpCLwlLn+LLV6q87soKbuGAPbdiJ+jMlkc9nKHHxFZKXGiLDAbKmxdi54INk/Q3VnhuW/r
5pndx+3TqBGEAdym4EgWxYrBM+DoKe29eS5SrHJjXA4tso5h2FpkclaiOc/K9jTU9aEwzXMMRIQV
461Ox36fNeW+K7J1ScVcjQhPdVAGaI6xcF0kVXiuPHVbsFjIiTBwAnnvcLdGY3oyfOtQ2ZSkQ6Iu
dPjDFuo8t+uvZJeZH42872+w/BmLRGOcDqlfj6uboR9H+Jupi2SyjxgyCNjb20Yz4+XgTywkMwc/
FgNo1Q3RWem4THv48uugTLpTZvskdTlrImyPoaHvbCRLmRJ726j2JRgqMhQQXbOr8G1aA/C9DNmo
ejHFwOtH5Mwe9aOZsXgM5XZ6XjjOpjCHLq3fAHHZ8nknFZX7fiDdtPa3sDffClad7KX2A36meOCX
YrjXuWdjGi63MsYgLN2NVrjkMaRb1fUMBt1NC86CIMBVYkVXDVV9E9Ur0YK4h56SZO6+IhtvKOxT
VOvHpkgPDm7QqovxTY0EdjGeGsDv6jI5eTiYW33EB4DfHBNVkOl/TGV9UWY9OVzW3mzjLSSkvd9i
M+rCSwthPhLSi8HhB2kLYlTcM5k3DQrzOY3HqcjlmeaEnhyXakFkjyS6RxLhM85ZPjahPpoM2fI6
EPz7++I59qdLxgq+bzs+9bb/oa3iaDW03duqQp46JYm30iZErk6Avb5k5tREYTcXZVc+E6ClJyAP
t1Q6mVlu5BRe6Vl9EzjBrWl0LAvGVTAkJAFDZyPToYLoFuJJK13IaAVRffAMS2ltVQZKl3DYWPM2
XYSwqsbzESEwa4CCmcB7m9B6N4nwaZTTISHGiTnXVZa4DyYBIlYX7mLGhUVHAGrq2AcXKbCKEvhl
YqWR+afzS2nrYWtCLcmGems2YFao2wZrOOqD3A/Em4VzHHEi5a1LWGAIymCAUuMlTNzwvyNS2Ke2
/veq+ksr9adMjIco/SWebFZyfu2kdEKzWee6JnwJHbkN86IvBzqdlDWDMqihWWYzCuKs/3qw22+k
1FlgO/DLvti0vh3sAFEhWbDLJrSMO+KvHOwk3r842Nl0oDyFtOoiRjX5x4/zLMKlM5CfNTABPTs0
Q71hdLqXDHoHjVq9xijRU55qQbMWmnlb1rOGdHhnD9htIwPJf7JJEXgO8CfctEUtER1F7F1NGeUJ
SWWoLIeFGPSVAgBJyuamtDzSZNJjzzp34I3coHPvy/xErBZQhw51eH4dpsluKMJ1IECxpjlUgGZt
Ir9wGEUjmt1HCUx4v8NU35/p7njoW+sKBs/GLm1QCcVVX43kMQFKq4ZNmo+HjD2pIYNz1TS7FPhg
Dbdo/viWKKAG05jIwvaiTKM/yPAm/8gjiYHR2cRzKYv2jMBScInzHhcvsGnuk54AGHQ1fTq8HUkj
MHjCgpZlnW85N1OqF0iqomqrFwoxTTAVHSZL5mMq1Y8VW5t7mUxbr8FxjrpxZNCBKirBDr2wzHSd
mOFt5OurAVFiBXjZwITUtuHKrIT+WA45OZ0OpakSRb3Kk+6PpmuJgHBB3gjQN2GFUxUUzgQSB7Iu
UleNRYR+YiZ77EDn6CB0YlA6Nkgdl5siQT0/MDccQO5orNwnHGONXd0okDwDMlbi1PBem08ujTLi
Rpyo1YbFw64A6TOC9olA/NAv4b0ut7UB+4cci7MWGFAzU4FIjNszvyEONSyIdeNNNZtcccV4eb9M
yY8hWe7BMa0LpSZa6wj9TGWZdEKeij/EBj5vnejWDz7IFCNj60HGU5MFJzS1Z/m8w2iJK7KNt2zs
tymBmXpS3BGBtm4i8y0NFs7VtutJlwUDQOLBwMXqJQM0iuQ+JO8sis215sUXbMeZaWHmztnVcPHZ
psOMIDv68XQSib0LufrxLuMbCTaZnFVDysCgFWskHSBuXsvKCDeJnYYL9Hb7gLlbkk3DwsfKrnhs
oqy+bMbhQXnVNneStVuJG4TBgMjNLff9mYHZmlPgZJTBzsUxY3KpIGnC5dMcCL6460xtN+urw5qi
i+wi1+U3oEiHcNFOG8OlSwpoaBPBphm7Jm5WpZNtK2oHt9FXjputjco3r9Mg2DSWpELzj4EdXOh0
1zY8rcbytIXIxUdzcIBQ1dhsiNTYaPONoSUbq/GWJcUe0Xtbg4WX0C1+48ztMJIHRbSXOW0e++8q
zjBOIFTEPoQq2DuMBaYqioSWosZiLyZD52MCIE0Y5mNgqPMYwYYttUvBk5a4/XXatUwPwh1csqvG
VpcITo4hQgUzJr0+JwyEXenaxKxjzAAO5PIKMAE29rVNdxaTc0qu98FOXQBbListxF9as1Gs6SYe
ZwvlTOOw+mPhFtQkHYcTFntQ+YDUcwabRTwc7Uh8GLOeyCYbqwzZ8V16cnwbDPQwv5pglc2DyXRZ
EGVs2tVFP4Yb2yUcj/FLxRhGZxzTMZaJPf+28Op1QpyFYnxTVlDkGOmUjHYQ+pyzj9w0TH0U0x9v
DtEzxLlkMoSGI4u2WmsSZD5pjsmMBx+Kiev9suWoClq5xRkIiD+6GggHc0sWYVW/DxjGWH59gYlg
nQkD1itdn+w3Rdae1eiRazhBs6YniceVzROkdfWxDOnT9erUwzb1bfIuOh4GhWRb4hIlEH7TYMgc
jXClyEQj0dzbCRdCqtBxz1qrmn41SDzwjZjAsJ1LIS8zdPA1bJE4DxBN9tinOu1OdzHNmOXelQmm
N0BquvWRfPZ9n4u3Jh7ExURSXeEYWxOjTtAOu0lD/hfru9L3l4EG+84J7wOQDlgz10XansAmz5KO
rZySjTLtW0yY50rGO9IolhXHj0MKXUdIVpNm51lR3CQJVBOla2wZ9CZ+H1nO9VCo3d9N7HMTO8eO
//MB8rvHp+RXKLD5s75VPVwwOt4bIeka9R+hrC7Vi0fGuvwspPi+6iFHFakE5nA6VsOlFvla9aDe
k7bFl6QNnQV+zl+pepAz/Fz1MEKeBeNMq3Gbv9BRpECac6uOzJ2Rdzu7J268pEwiRaTYtywv2I1c
ZUF0TV4s6Os5A8E4+LI+TzVkpK7CkItRtHYuG6Xv7ThcpgTSCLPPFjn+Ui1Mt6VbrPzupPPEm464
7FL5MTSDD6gFjyXYjxBjyFjjaw2to1TxVrrFsZMEJ2IksTm3yXbjv+mblGFmC9EKY8Y5NhgiVpoH
DKmwH2C32EXxLqVFHk0OYSKym15eaa4Cr9jsXE8eC1ZunRZdyHRaK82F6zxs2fHsEj6WsLhTaSTv
0sTaiSxaDyh7C63bcwws8F2yP9dWrBrXcat9nELvVnTtrWjgcLFL67Mbvyre+eGEQQRHY1U6yxxf
fhoSFNWV/dUgtCfTQqGLRfIEXead6+VXnBP3BgxFE5Zix1cqYSsqGIs9rMUY5mLggXmHwejXaNx0
0i5KEBblhCmS6hKh96LV5nqqqM8U014TuYEYZ0dNfSED61qwN6uG6mOA7W6E/8hIlhxTuWiYR6Y4
b53OOonIXdfAOSrYkSYMSR+WpKR6ENyFvdVsLeJsE5tRKUNABX8SqO+pLatdnKU44vtLIbFpO1Lc
TxPQTRiJhulf405ZGFW/dAe2mtRfGoxLxni3CA72CvblBAPThYXZIH7U7fJtiqQRp/+a2SzVHnZp
tnIlh3wBTzMPwrMedTIWmm1Hd2rgEYjhb1pwOOUgduAzlpJDMimbB+4+Cpt0VQPu5HuZDa4rr8r2
bGsvC/y7dYtbFTQBFvIVoOzbNoM+E2TrIKGCBRRpAQk1gIUiwtu3JDmGpb2MAYlKuzsF4Bp9mW5q
OCyhm249wKMTANJggsKla9cZYFLME1ukqSfDLq7cVKx9AKY2U1JJWF9lI5FBXmIzanW7Cuh3cpDx
B9bTK5vI1BofbiDgGsfOTqQE+bgQVkvlQ2GvyctzgZB7ZzpUVZ++NWiqmwbaKjud5fyzlG62QSF1
7IV7GqZo3bNhZtKyUxBbRylZ5JDh2qAUrCftzqrtM3v+YbTgGKZ/6K2+JELogiBCxJPkf5nO5QQX
Nqv6W4k7VJDH3nCJxn15UAbxZFbk3BUhN1Xo7iM/QORSnfuMT0sItHrcbPW2Og5QaYPCOncpLwHV
eMHOpD9ZZOSd34CnaD4pJZJ951bjVWhiIOop7cfZE5/MPrt6mZqIAToGYkbeAujq9WXHwTCvUQcv
+2CbEFW6bBtWU8bialpr9EZePr6vp9hBTRDVObIAAFFj065Cq2cio69Kn4qs6zrQqEysCRDug7dJ
J1ZMy7eBaWxLH7VWW5KLhaTqLHGaM4tf8yLI2vNqBqP1yCsTezJPmuL7CgyvPoSogVfCjkmTaL2b
WS/091X6+SrlZvmzqxR/0/jzQNjms75epeINo1fSAQG16bO25btVLDAXHY2iw1AYWvk8CvhugICJ
dVbJc7d5fAyf9fUqnQUxzzMJBInMmv/aKtb5SRDDX4PgBhSM4/B/f8omr3iqGnJavZ3lgJ5NJzw+
FalKDki7O9NITq6tdsAAV11PMltZ7nK9WoYVfnB4BIFh7sOhv0V0tuCth/XP2tATrQZchZrhbF3G
hQNzNJS9YxltlIoevGS6bNHORDGlJdi/zLaWtt0zPeTgS/xF6w/8j9RR2aDGSDZT3+8N6JHtSMKB
/sDwbDcPLWxkzH4YLgxonUbAaE9DLNMADugxDBEcaMPP8kkOjDT8fM89/dy4nrlhuizgLtTaXTVZ
66mMyY97jKXYAqfYyeRTbmdXbTFdckGtBsJfDMT/Jns75heo1NxTq3+qyLjrqBVqExqEmKB83Cft
h0zGZDSjCKHh8D3taJbOSkzpdZjFq8iZiBy3Fm7TLnx2wm7NNy7fNgEOH4IF/SnGzOmR+put51o+
g7CBZMJicTffmTqvlCKOq+7AbzmfeuIiQjNm25YUM71iNUSMYex3joQ/U/Ja5SQyiGNAzT+h6PZa
mO+Tu9CSx7jMNljJwhROG0a0InvKEQmaRFjEBFc7uc5iAOTL2OzsWG49UI9E7Cq0mr5FhrT2gUZx
TQFT4nrt43EbwofBCLoUxOC0aUWECgYm1gMapDwt7tcjUwx33icjng5vW1iUiTkss+yyqT4JQAtA
7ViBvhehvy6j8JijGpkV/taYHsjP2UwI6Wt5XUEd1YsHUv52oap38CiOo1cvBGQAM3rI5ENUkY2M
o0ylV3HEum6ESlivNLWxjGTZIUmN4Tu2hbGwvLsQ4zRC+eXYYApim+wYzNCDAgrPsNBoW8s4ORre
e3RTN8wkNnTcXKrRutX0y3l379L5tKL65GrIm3OGDdZqTjf261vyRgm44/kJskOs0vsUQTtcgo3W
JwvhV5u4ylaMusjCgi7zTB7F0pEYRxHo73XMC0LeBqnPgERbaIzfRUVQHKwftyFWUm2op9Y57BE/
FouEDDmbcYEeIsMBE+KAU+Ad6JjxhSI4BJLYojSRFAXw2ORVPFX7jAwhbXzSQcVGMPEI4QLBGqIs
nU7KiXeJb9E5CzIWUwRtiAC4HOgIkAhjujZhPgwKOkh7a+j+zmfc4nVqqYHXyTVaOzXtSLu5IQaK
CAKxaJy3oS7WDkOskPrQIivRqcVVkGrbbJ6vA2z3Bm2LgRMTO5gG0EnzEMDJMiCA5N7xZ2HWnxNX
vapn2q3O4MCMjoW019KNFg6le2JicpQ4b4xgY1CYhG2/G6DOJszrdZJXRreG1woZMWVDPjSbms5S
EGoUsMN1BKlHsqEXVuyv6uWMFw38aJsN0NhbqDUjC+cS3psFQUMzecTnao+nZoLJ5NrhrqgzKJ/e
KgH6E4v2PUjEZa3BnZ8UGBx/24QaxNr8wMj/FGTGMdPmFl6AvwWG1TDdo3h2yE3T4AQPUfUUJ9Um
UcGG0eMmiXBnd84iwAziABLSDHsPEnndm/VuyHFcwpOziS7WAc64frNvAiIcnGypmDlVMIddkMHz
+wbPxCFDbzuC0TK7AJJuuNHIiu7xQauqPdKuL4WGcyemakTKxnzvmBekujpMZP0GPzSi4tGerZA7
VeLJaQ2Yq+E6JnZG4RVSZbxhyc9DYazxntIq9duRvT7txcJO9P1U8NZfCiO5yKHA2qzck8ZjbjKh
TYw3kebvI5IKU6woHbcEK5pDE1ibkA0LRAFCa1Pj2m2Ss8TW9oLxWQIeUCgeNAtGU6CvdEVhW7UX
7MmXtmQSKRwK0A4SlQ1VOd8ox7j27JxnQ2EdQU6/BG+/cg0FUak0tK1i4AxQ/SbIciI4xaG2wPGV
FOxhDEUfBExfXbTwmcrUXyCfeJu18rqu+vPR6B/MKdiTTTnRL6jyySGH2jfDk3LlhR2znyKFVngT
54xaOMlxgB2vs/VqgnyrMFjSM2+EFoP0J+QR7XLraDsNcUGgkzZpgGbyH/0mvvYEvETGjgq+gC4Z
UFEQowU4Wi5Eq9Y65a2zQJq6ynV/Wc30FaJkTRysDjKlvEmpzO9gKC8gN7XBJ3MwgAhcRb1N9JUD
kgHiMmr5yNM2mLIXLuAYqeQKSREnlERcw9YqAGUGECUkk6yqbnSehAr+WeQ/9Phg/RbGaGvSn6Kk
D9NjbZY0zvWy5YeNYPLUMTeou1cs28BNr+Fx7ktthMWpHXsbUnP7IDWq4ymA13Bdkl7OkBedTLIE
b7wMp+YEouLMrJodwSjnjInXuVuhl+lIO+bb8c0zYevnc2ASp/gWL+AqYB5XhMmecf0a2BCwr2g5
EuxZms6yoMtP0NyG0ZlmxaspNxdBql8kQbboqbBbwdzYQH6RkhmOeiMa1Bq2J3ysfNGgoB+Hhgma
dgTNhVc1WnpeegxtvvPy0XWBa5DHrkfhCnbljun5No8CYpAYNxs0GC57wZjrMegvHJUsW55FRub3
tYflDuEuCswEPkSgZfshF/sWh1M51+b1B9+omeFlDLoz7NFzgm1wGKJsLVlXD4a1aGwHbaW3dzos
wbjnAL8eE1bpNlF3wZyN4efnDo8PUuqlgU94AsgQ+w3yKrRS6XAsee4SfdgMVHOeij70SX7dc/sH
NkExjXcG+PUuRqbaRfKMJ/8YDC1UN2cBxuoYy/aiNXEml9UqYmlJugH5so+tUR9R924NT53qVF6N
hXZiznCRZt16gIABlmg9CgklhTWDSslKJsWyFcw1rEWNWIdN3k6DAWIlQUA/7ezaJjpNSBRqTqJE
Muh0qCiVwwqmYJvd8zPqF4WRIr9pF2HfUe9Z1/9b2pnvzFg/Waw+e8CwGs0GrGeP0S1I0pbc9O9M
Wv/SB31V0P/6C/0Vz5acR4M/NEjP39jzN/SnXyd95BvvnnCFmRaK1BnVM0N0ZskqvU5a5MGXP9aQ
1KCS0bFLkTSJMVhnz8rf+N0r9c9eiz//MX82tf38df70R3hhX5MOopvffikQ5s5BB84sv9UZk/7w
UrByRsMzA4f4BwPQ+aV6lS+F/VJG9dffFc9+bwubiGdglTN+8VJ4YiZySJvV/Jxz9DpfCsv4/ZcC
LZhFXhO/dBuEoPXyAXFNIK8CXZDjID1jYvBq3xWfv7HPPtd/nD1/9awQPBY6bwoaWu8X7wqDymX2
C8EXmJ+T1/mukO7nQ+x3Xgr5RthIPsjr0iVxuS/fFeBziPJFsc+LABKHC/81vBTfz8oE/LaX47V/
5ZzgTPz+8sAxhixnBg97DifFjyem473B5iUJCkQlAztijhV+nSfm53fq77wh5h3b10NCWsQ9/fRS
AL+TPDefxaav4w3Bj/3iHmUc+fw7+p2XwnqDTwVhFjIry2ST+aKkcMUbDg/2mIKwoy/7zdf5rvj9
koJ3hW1h82EAPSf+zSfiD9WV/caDZIQq3sJyLl9vdeW9XGr/K0fF/MN+f1bgvOdd4ZGLyNH48qwg
OZFbFAcqAeOv+qxw/x0lBWwbSO3ieYXAs/DiXeG+4eJga4EVzMDI+WrvUfv32w+0mh6hYh6106zV
nLUE3z8g1NzzMQFWzgSkDz6Cl+o1nhW8n/8NxyauaEHIm9ABsXCX/PhSOLgAoSyhC8E8+IzJeJ0v
xOff0O/dHwBiOQkouZEF0HW+eCE80lKpQfF3oKgQr/Y9geTmt98Tco6Txajp6kh++KlfPh76GyQ4
3zC9r7XAsmYrDm/X33tXeDYcmNmvStn9fCh+f1IwqGAxywnyOXiXcvSVnhQzE/m3XwrJmcib36T1
dJ8FWN+/FPOgQphQOC2DkoO29NW2pL//UnB/mAwhjFmNBsT0x5NiNglgByOvZX54XvPE5t9xaFJS
ML9jQDUnzfzi9mBkRS0xc5S+PI2vcIj3+2WmfMOTYSJ//NUbYqbafhey+nqvjtmM+NuHBA0+o11w
63QWP7UedGHcsAZyLzG37oDcX+d5KZ3/yZTix9ZDvqG61CVSHv25fOJq+P68nDHIeIHg5TxPO19v
F+b8O0Z4DlsDem8Ym/SlP/Xmxht4+mAraNE+wyte67vi91sPxhQouQSpxrMll3Pxx3cFDak1w6eZ
ajHofsUzbvH7DwixDc9Otn9SW/FSYMGjtqLgYJRB//5a3xX/n7mzW27cyKHwq2zlAVzWDy3qIqnK
2rvjpJLJ1MzspnLZlhiLZYqcUJQdvf1+IEVLIuHND/oCl2N7WhTYjT44OABiAAp6jkNC4A+kV+CQ
45YojB4sVHSnEyatOTZFFMQNkXmDeIO4HIJ3EIcJuiLGgQCmrSKRqVfEPV/YGRuGl8D3Y4qFlGTQ
pufSV7ArwF4wFf2gv847uQNYsAdmXCGpQbrIkTJOicUgLwemWF5RhUIo1g2HcUteMTzGbAqZdtPm
gtvy43NIAboCXMJSUD3T37Me6RoyN2Yr0HKQ4ZZEpMuZgO6hmyAJBHknwRnnBp5bfu/SFKk9+EhA
T9Ax5IkhKsiBDt0EzFWSYCogpmt0JWJ4c/iB8h6Wglb/aq4YTH6cOeI2Gj3uVBtpJfVxJHdwhxPJ
jF86S8QDACtMlJItozeMW6b/yLtbTCFdGaAoICmgLEENOJ5zj8kVClMF0qYv8+w6TY7SJn9XaBLD
TUhHa4Jv8qDEnMNd0WJM6jiPl4tfoVEaA00gnYGuWlC8mige8+aKaXETsgFLamRmbhUE0IsRPCbJ
cppHtUK8LtV1cUCWV8wjZuokDqVPlfm8R2OY4prtP4WJ4BbteNtzU+A26XBM/DWR8YMkRzqA789X
SAt68z2KiI3bg67NgG1GowzcZnoFtlqQK4OpoOm+W64/jULY0Mx0Pkk6PdEQaEo8mgDr0ZTQfRWi
r4O27nYFSDnCriAMpYs2MzhpeTJmKRZX14SjU+5Z1woCDnEEU4AqJhAyqK7IiY0OyOKKYUbJDWcI
UpOIzKmvIJtnNgWRGPBKJlugTORWHUIstN6wnUiuIPJQU7il8dIYoTkACmhF0Cmpv1E6LGEaLU27
CFHa1KHboHRp9xUQNsjZuR+mRBjjbLFkPxBpYqs2cegXbTIx2H6Z4izxFcCKmVwVw3AMyn8+B2IB
OaRNit9wzI4rUJbQTFzEAVLuwFi3Aa5ATgEc5TKlepZOeW59xdKONjkgMPkyGINLkzThYFdwQNIF
5cTUxnCjOs6UHt+RLUgn+EZzReqYjOi4BAaRJiNfaeTGjoAF9+o26ewQwVeAGkSIRxhy/KoXMcgU
vREelai06z7pMhY7oh3LloDkXjJLhgSpcJYQ/5eOAtQ9Sa8JW48cllcdQXJt523AV9JIBHZKV3NL
0YcAKwblSA8uv6aI4TNFoommHUaPpmOXewItHu3GiD/wpTJC2i2XJ9NFzfH57IZJHkuoS0aWjnVX
XB4kRpDjsXU8UxVHDsXiKWT2FNthCcycIdgeQQqKHbhfuT/IDLguGrR7CsILEkDsClSHDHO5PB4i
p0De3+tK3CbOaUMW4XhA7E4lUUx3IwRWw9tjJqL2Fnc5Z/LsLjO54pqk7zR61Tk5nxHMXHB8aNJI
ZHLdHiOnIhuaakfYFXMuSfzAG1pu6gYXkP4LlDiegw8mmUYwxXS2nL6y2cquoFe5sP7tXD6PIJM9
G8EKiLQR2aHwl/mwQ+YKOQUVUzQMhbPyXByGXjCCKbhDmaYOkOQ7D68OdCWkRnAixO4wFW6RlUw2
MyMrJLkiUW05Oo3YJa0+Y0uQQndcXMzoTLMpYCiIxxfgpgml1uTPB4CCNoeIKSguJo/qmKFIpjGu
DrJ+wEjglYxwuDQEWiO0zVwaKfGH44KPRHoqG4/HnDsSuh9qgmqHGTfEwBTMQhKqppM2402c5j2S
afdgtsCDLBcRxRyVgMZwg6wgc/t+nm4Tg4nMfDTvCrJcuE2E7dyn6RBvE5nTjoG6D7IjXLheIaZM
0DIaApcJdKRJqyjWyZSOPQU1EIK3mcVJFalXfhs+yWwK6WDD9TFhW8gtMgRXyI1QutPDhmFniNHc
StppxGs2xQ1tW+YUm1PvQc543LaF35MJg52gHS+l90f61J2EgAIFsynm1EYuKJiFldLU/XgKsh64
U7JAvak4kg5NYY/MqekY9i06p/o5IAArqF14CrLrfuVGMzu8EjE3UlTEiYnEWyNfkVKQTmzOAZJp
8G7VFMksRmTOy+ZORr4Mia0BLKaSiTdpR3G4LaAEDZt9BTkgZEYpacG2YY8afzDRGo8qPdHdltUm
MzvWROLP7keJh0UYwTKC3UuYX9KGhKUgc8Q4XmG3kNJGiAWhSdUX0QczZZR2cARjovxfgETb7kdu
02EzO9qk6hz1DJI8XKaUDfLWL24QCE1SyVy03bABt2hTZsUbd4XcICBuNMoTUViNbhB2BdiLliZQ
4LQrcHtA5na0ybAIbEGFMeWRgMrLPSH1xRybqWQPUSi6VeNxuM17IgFASfcaKgOlj9MwKkVDQGfZ
13ZxflHF3I410V1Jwyu2g9Scj/sEouemgw0cV3uB+EUVMovV6CkoqhVdCYASSR60xIDrbsk8HMSS
3qqwFY53RQysSVcWCP8piFLE6wO2Al9Bikg6KoouEVze7UN/wdjcjjUl2KIHGsGnGoGIKSgDoqgb
WdKxpaLLuHRux5qYAkU7OBJIyRUyPCCYAkwhjtP7roiBNcn/kd+go43W/Uu6MJNFpQC5LQLwWyeW
2FEFNwjXqOjt3uxbAtsv/uS1xYvLA5LYcQVYU/KgoG6qxFBYDXMgKb6EniXUkYmE0+9lmthxBXEp
xE2n222J/Yv4Q5SJPekJ9nCbDErsqKKNP4DTNL2iD9g4/ki7UIz0h7T598tVJDFQhaja8QTUdqTS
SvMyAoHXTKQBEi0TfQfoSQxUAaaGwULUTj2l1svmBlwF2zdB1e1YupvYUQV9r26QVDD2A5OMBxpQ
7oDwhBQ7oannntRwsuYIhHQPdXKU1h7lNENdBdp2TJXwJ22vColbfV6ldgZLWpeQDOIGoR+akhmj
HmhCexcZBtLViTk1xWj89l/vVC4tvigsJ0rXxbtoWSmOQd3rOv6QMajGAB0VM1CT2BzphKjNhsdj
Sj3EgihNCtO5Y/5KVPonQtfXYUrMCCvW7aylPNtp05be+oO+4fD492djD7pBGBd/+vnwJes+vZuO
IP/+Jqy3eXmX75o6Z8Bkmwg9+22fGG0/6vj/j99x/OkXH9Z/sf6H93lWh3q1ObS/OByf9H3YMq3p
2yJsA1NvR2Mb6JvS/0w+/OuvLp/2bCf8/+Wz30O5zup+re/WX39FLhDvKK11T1/3b69fZI+bUB76
tc7WB/jZ1y93Vdmvc7Y2SMq+9m6jmR1kYl/6Oas1k3DVm9f+Zxb2v1Z10y91ZhWuzwjL102u2YUL
yb54EdaZ8j4XJCnsi9f7cveSr576tU6WkY6z9vX35araPii2kd6+EZavn7S1YxzT2/AQ6nq/6x/z
zDIxTultKNYvWVEoyyf9zwxO7DZs9V0T46jehrrJ6kw5TtJk0vxWb8PuDcvEOKy3TC58eQj9c569
1hin9XYTmk3YjleXvnp2y2yyunrKlC0vveoiLF+9BMXVSIcr++JFUNx7GuWoFtlzVnBn9495eqnS
cMf+6FWx3z5orkBmqNmXr8Oz5uGlQ459cZ48q98wTpTTuq9r5mRqV4jUbZi/wF2otf0e47Dehed8
rYIlmfQU4cmfNVQgHTzsa++/FLlyVJcxjurdvlZ9mHSZMD/5v9aP2RuYQOp4zOv/u6p3h2bTr3Ry
BSI3sa9eh/JJt3yM0/ou7BoNvIs+xPzs70KTKXBGEmr2teugb5kY5/QdRn/Oi2LsB9p+BhEePstK
bfEYJ/XdPi+IPcZ3U9uG2vzs96HIfw2/96/wdbu3qu4Iq9dl1jTK6jGO6n04vFSVZpkYR/U+kyBe
c+/teEe7bbK6eePFxjit9wA9xe4xDuv9Ya0tHeOofldnay2qoUKr/zKGqOb7sHpSX6jU6Jtf6PfV
plTdLxOkoixfKu4XEWCEtX9QYoK2RN1slB+yssrr/hFP7kWKvu2L59ADxRjGJDIezLz6j2Gl3KXt
NOwIa69zfSfGOKA/EmAr6I4KlBhmWd1VanzdlrDbLZOtnoqsfNjXj/3DnnaNTGmxf0LerDaqk5Ei
Y/vyVdk8VluNjWwbHEf4gEoJadqyYPPa78Nu09vgzOwxDuv77OUf96Gs4GmVT4hxYN9D0YIiv2gQ
uK2QNZvnp3JXVC/K48c4tT8BUx+Vi1XqOM1P/iFsi3xV9Sud3q2URkZYfffbvmqIbfrFzj4gxpn9
0IIxZfEYJ/ZDVv+2z8kJjaMbepv2H2rAHXyA6uyl1Mxu+1wD2FK6ZV+6KrQXGuOsfoRuq4ovirMR
ib/5yT/mq822Uhg91I0xlq8eMv2NxjirH6vVU16S4xvzwInUltito/K0JOtjrL1vYJn1wEaKIMwP
/wkPr9pe6grsq6+qRmU76VYYY3l8ZHHoFzo5yXmM4/qpIeZTfJjoye2GgafVHjzGaf30EjS4Oo9x
VD9zq+4OxXMo89Cb4czuMc7r50Ndq3hSppyYDf+fMtfCENFAm9f+r6qDoKFDhLV/DhoBISJd82P/
TGZVyXjQjDrK4rsN3lcFkSInjfD0Tdg/KptRFJoRVj9oXKRIHu1r54XqYEREGGNx1a0nMY7oL2HN
ldo/5en8i9DN/OS/yClSfKOIx/5gcU3d9NofYqx5+pjt9kXzh3+A7EoWXhVZqL/5HwAAAP//</cx:binary>
              </cx:geoCache>
            </cx:geography>
          </cx:layoutPr>
          <cx:valueColors>
            <cx:minColor>
              <a:schemeClr val="bg1"/>
            </cx:minColor>
            <cx:maxColor>
              <a:schemeClr val="accent6"/>
            </cx:maxColor>
          </cx:valueColors>
        </cx:series>
      </cx:plotAreaRegion>
    </cx:plotArea>
    <cx:legend pos="b" align="ctr" overlay="0"/>
  </cx:chart>
</cx:chartSpace>
</file>

<file path=xl/charts/chartEx2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_xlchart.v5.10</cx:f>
        <cx:nf>_xlchart.v5.13</cx:nf>
      </cx:strDim>
      <cx:numDim type="colorVal">
        <cx:f>_xlchart.v5.12</cx:f>
        <cx:nf>_xlchart.v5.14</cx:nf>
      </cx:numDim>
    </cx:data>
  </cx:chartData>
  <cx:chart>
    <cx:title pos="t" align="ctr" overlay="0">
      <cx:tx>
        <cx:txData>
          <cx:v>% Preterm Birth</cx:v>
        </cx:txData>
      </cx:tx>
      <cx:txPr>
        <a:bodyPr spcFirstLastPara="1" vertOverflow="ellipsis" horzOverflow="overflow" wrap="square" lIns="0" tIns="0" rIns="0" bIns="0" anchor="ctr" anchorCtr="1"/>
        <a:lstStyle/>
        <a:p>
          <a:pPr algn="ctr" rtl="0">
            <a:defRPr/>
          </a:pPr>
          <a:r>
            <a:rPr lang="en-US" sz="1400" b="0" i="0" u="none" strike="noStrike" baseline="0">
              <a:solidFill>
                <a:sysClr val="windowText" lastClr="000000">
                  <a:lumMod val="65000"/>
                  <a:lumOff val="35000"/>
                </a:sysClr>
              </a:solidFill>
              <a:latin typeface="Calibri" panose="020F0502020204030204"/>
            </a:rPr>
            <a:t>% Preterm Birth</a:t>
          </a:r>
        </a:p>
      </cx:txPr>
    </cx:title>
    <cx:plotArea>
      <cx:plotAreaRegion>
        <cx:series layoutId="regionMap" uniqueId="{F212CEFE-5B68-445C-B55C-8EDCD0C12A35}">
          <cx:tx>
            <cx:txData>
              <cx:f>_xlchart.v5.11</cx:f>
              <cx:v>% Preterm</cx:v>
            </cx:txData>
          </cx:tx>
          <cx:dataId val="0"/>
          <cx:layoutPr>
            <cx:geography cultureLanguage="en-US" cultureRegion="US" attribution="Powered by Bing">
              <cx:geoCache provider="{E9337A44-BEBE-4D9F-B70C-5C5E7DAFC167}">
                <cx:binary>7H1nj+NYku1fKdTnZTYvyUsz6B6gaeTSVmZXV3d9IVSZKnrv+ev3UCblOzkAHx6Wu5gBZkqKSIV4
dOOGj19f63+9+qtl+qkO/DD712v922c7z+N//fJL9mqvgmV2EzivaZRFP/Ob1yj4Jfr503ld/fKW
LisntH7hWCL88mov03xVf/73r/hr1iq6i16XuROFX4pV2jyvssLPs3947+Jbn5ZvgRPqTpanzmtO
fvv8oH0+fo377bNahJDpx+rzp1WYO3nzRxOvfvt8xMl9/vTL6QecCfPJh7x58QZmnt6IhBBOkURW
EjiOxR/wo9Davs3I3A3lWSKKIkdBI7J09+EPywD8vURaC7R8e0tXWYYvtf7fQ9ajb/DRV3+NijDv
nrOFR/7b56+hk6/ePr3ky3yVff7kZJG2IdCi7vt9fVk/kF+Okfr3rycv4BGdvHIA5unz/OitY9yu
YPnyGuX+MnzbPc4hsBRuZIGwkiIRohCBVeRjLCXlRpBZQVE4UaKSzCrS7sM3WPYS6TKWe9YeWO6J
R4Ll72EWhbtnOQyQisTLvCyzIqEczt8xkDJ7Q1hOwqEFmchzysmh/Fieyyhu+XpAuKUcCX73r3pU
rXx/SAihV2XCyYoocTIl9PQsQq+ygiwqOK1UVmT+FMJeIl1Gcc/aA8g98Uiw/N1fBsvwddA7UgRW
AssRkRUFgXKnWEKv8ooiiJIgypxIpNM7spdIl7Hcs/bAck88Eiz1IvadoRUrLwoSy/KkU7Asf6xY
JelG4aFPRY7lRXKuWHsIdBnHHWMPFHekI8Hwd39Vw8xZpcMqV4WD+cIqBIdOUjpD5shoJTdEkoiI
+1GBwSN1Ru3GYt4YOv1kuozkAW8PMA+oR4LndJnlwxo79IZThM5uZSkVRWjSczBlluMUIkssOdeu
PQS6jOSOsQeMO9KRYKjZqzTyVoPekfSG8LwMc1UgF4+kcMOKvCCJFI7k8WnsJc1lCPesPUDcE48E
xt8ze1AIxRuBF0SebGA6uRplckNZwsKo7TwSmEN4/0infiTMZQQ336EHehvCsSDn+yvLXobN7hkO
4TQCPoVQXmERoxLh6J86jbgUORxQked5lpWkzoo9ArCXTFdQ3PP2gXJPPRI8F1HYBZ82j3MILOkN
bjyB4CiKAk+FUwMHdipPKUwgnrJUhgN5olI/lucyjlu+HhhuKUeC3yRdht7ArgacRpnDfyhHuhDA
6XGU5Bu8ihOrCDxPlTN92kukyyjuWXsAuSceCZbqKs2dge9FVqQSUUREAZTzELkk3igifA2OpzBi
Be7U/e8h0GUcd4w9UNyRjgTD30tkUobUpziMMD0RFIfHqODMnTuMAFYQ8V+el2SFFXcfvnUYP5Tn
MoLb79EDwC3lSPDT7GVuL4PdQxzmRoQbL3GIwHEsAqZn6lS54SjlBRnHD16kcIpgH4kuY/jO2QPF
d9qR4Dhb+s7PZT0kjiJwknDv4fKTZfnkHMKuEXFf4igqEoVhowi7j96cwz7yXEbxnbMHiu+0I0FR
9Zdvq4HDqCIReCLLa4f+xFOEZUPhRco4hZRecDR6iHMZwx1jDwh3pCNB8H716vmr8EeRWrsDMYxO
5QRZwDkUkWPchEmPwqjsjcxDpbIyL8D4OfMy+kp1Gc0j7h6QHtGPBVcUkgyb4KBdCQBRWMTi4Dye
X5MSMscij6wjkL2UdvxYoCtobhn7ALklHQmG6mpZ/IzSfNiDKci4/+BvrJ3D06IceBwyXBEJIXOe
nIZTe8lzGcQ9aw8Y98RjATItwqxyXr0hkUTYG5U4goIiKpZTULFxnNzoogA8hyO7cUzOfcdeMl1B
c8/bB8499VjwLFJv0DgAvZEERUBVR5eG6nTsMZaIkEusAOdDoRddEPVDea7guOHrg+GGciT4acsf
yzQtBo6rIkclcwoviQjkQH2eQMjeUEpkihgBggHncYBeIl1Gcc/aA8g98Wiw9N+Gr7BSUIsjsooI
M0eiF/LGVBCRD+HZLh6A6tWdXt/4ktqyh0jXsNyx9sJyRzwaLIOB3Unxhhcoqm1wEYrieTkHzB2C
sI9CYNPK/Hm2Q1t+KNA1HDeMvVDckI4Ew3m6ehu84BGOIipuWCSHOf6k9BgVq7LEk51aPTuMfeS5
jOE7Zw8Q32lHgqIGT2qVrgZ1PVBDzqFIA9VVAuEIOYuzirghu8JWHpfkOnF1qlV7iHQZyf236QHl
nng0WGZDX5BQq4CoqzLmu0Dd6QXZla3yPLDmATNyV937hwUB2vJjia4hueXsBeSWdiQ4PqyqT7Nl
GCFjtHucQ4TqBFQ08igkZwkiq7x4diylG1it3NaoJQjw7D58Y+z0leoynkfcPTA9oh8JrtoyX1Y/
lrvHOgSmaBHoIJM7ZLlNO85R+JXccAQRIOS9CMK0ZxUCfSS6jOc7Zw8s32nHgqMdVctBkyGwTnFj
opODk+GFnIdcxRsRCCLppXCShKjrSa2O9rFAV1DcMvYBcUs6FgwLNEGmQ3fPoeYKUVccRVbe1ccd
HkeE6mQONiwOLEpcEXw9KSrX+gl1BcsD5j54HpCPBVN/OWjFB9CkEmI8SG8pW+V5iKbM30ioyZJ5
wiJKgEa7kwtT+0icKziu2foguCYcCXbTwvGRAhm0l7Wr2FHQDEBYlAl05VXHkToYr5IMZNGpg57k
8xaPXiJdxnDP2gPHPfFIsNT8VbkaXrXCD2EFtEHS7jyeeiJdbTlFTYiIaxLqd91gd+SJ9JLpMpoH
36cHnAfUY8Ez8nFZDBtFF25g8Ag8dCsrwJ45jaLjphRR+YHbkuVEXjzrh9T6iHQFzXfWPmC+E48F
y3RZDlvIg64dDhXIaDPnJGQnz7SshCJmlGNxqKy7aPN8LNAVHLeMfVDcko4EQ+PNWv0/GOKhYIQH
YQWUZXGoGzhJa6GsDhFXVkEqRECY5yzL3E+my0ge8PYA84B6JHhqRZpiWMqwVQOI3KH+Q8Ghg5aF
b3kSTZfoDbCUOMKiNAu+yplL2Uumy3gefJ8eeB5QjwTPh2VmDxvk6UZAwIi9XGPXdZzLXbeW1A2L
OM9SfijOZRQ3bD0A3BCOBLv7KEoHrviAfyh3x0zBkKRTrdqN00HDnSijZvlCR+TH0lzGbsvXA7wt
5UjQmzVvA4MnsDBrCDwKtK1ifseJB4m4HcoC1lVZIiJ3u0O/rTT/SJjL2G2+Qw/oNoQjQU5fDn3s
MJ8KXTpITHUn6ww5FLmS7uSta1w3ia1Dd/FDcS5jt2Hrgd2GcDTYlc7bwOOrUCgH7GBw4kqDI3jm
7rNIbHBSV/HRBefOIuL6sodI1zDcsfbCcUc8IiwHVqFwCjFLDjCh3/isDRlVHVQQkIxEcgr1OWch
8Q7If5bnOorg6wkhKMeCX5EO3DWHKCoKpjATALU5cA/P/HvkNCQRFCwPJ/98uqP+sUBXENwy9oFw
SzoSDCdRmjX5oC4EDBU47hjCCRP0Up4Y6rTL/fMSFCoKBE7rOPpIdBnFd84eML7TjgTHGdrIfw6e
08BRgy7FQACMbTyfPoZGcpxSYIlROhe6kHuJdBnJPWsPKPfEI8FyupkNO9x4DoxaEZArRowGczhR
YnwanxHRCYBgHGxXnNzzNtaP5bmM4pavB4Rbyv8B+P2ziEdfdTtJ9yqM//no4646HAU2Xd3Gxfo4
tAJgjO46Z3Vupj6g6cv+hELECJND/qkwaDMo+mz+8Sn/0XfdTEH+54fzP2bW8TRdDmzXUMy/YQlO
H/K/pBv0d+zbI7uP/kaMItuMjFtPtT70EHsIdOUEbr/JBayOXsKw7t1njAfDsHQwuWkXJxmiAg5x
bhg2CK/Bjbg0WaVLJHYBbrSR89z5ZBU84h4yXUVyx3uE3OXx4wefNBI875evQ49xJEgH78bkniWF
cSQxXh6VchKuRrJJGh8eyY/luYzjlq8HhlvKkeA3TVercNDDSBHORhU42sYxguNi6zjGxlMRnXPo
cOTPpsf3EOgygjvGHhDuSEeC4WyZhqt80PYNXIzIR6ALB51UwOgsdAqHH+0AHHxFUJyXvfWR6DKK
75w9YHynHQ2OTRVFg5a/UVREYdy4jEsPo3HXPv1R+SIHVxGD5VBQLPBnuYvlx+JcA3HL2QvELe1Y
QFx1U6oHj4SjwwaRcAyPQ7oCU8VP7FTuBuOr5a6fCq0AhD2bd9RLpitY7nn7oLmnHgmedw6W5fiD
Vvp3NyQqbGTMw+EujHREGSMHzYoBxyiZQnN5h/ahidNHostYvnP2QPKddiQ4zjCpevcch/A5utGq
aMbg0ZPBIah6mpxCYTGGISHdz1EAjao4xHYOQfxQnMsIbth6wLchHAl2i+WrN7hGRZsN15WEU4z4
xzKjE43Kd1n9dbbjYl1/H4kuI/jO2QPEd9qx4BjZ4fBj/ymBroTzj+ViinLW0SjDkqUwU6Fou60r
p8p00UekK0i+s/aB8p14JFjeDT33X0B4BhmLK/VtChpX0fwmYcDDpY0qH0lzGcE1Vw/w1nSjwS2M
nEF7irF4g1e49y6o0yBqN4xTwM4jcr6y4W71oSzXgNsw9sJuQzoS+O6Xb4jXD2yOIgXFUqSYkGyS
T3JQWDCGxgtsAuz2HaFG49S16CPPZQzfOXuA+E47FhSd/NUeeHAKajSQ15eQ8yXIRCGheGLRcJh+
gz0AkoAO4ws1Gvd9RLqC5DtrHyjficeCZRTmVhQMPGkcAbiulkZZd2JstmwcBm7gXqDKu1Oq+y0d
h+7FfT+hruB5wNwH0QPykWC6zqkug3jgFVXI9yPWJisCevgvOP64KXlUvwmoduxSG2f9i32luozq
EXcPWI/oR4LrY5j5UbXzxIcIAwg3yGJgVC6mASL6hp7UY60LSJH5x+bVblPu2YzVHuJcxnLH2APG
HelYEESu1ho0kIN7Ex6FxMrdcOrNApUTTYtJnd2WHBEHEjMf6e7ns6nwf/xYoCsYbhn7YLglHQmG
T8vAd16j3XMc4hiiARUGLPKNXX/NJtp2BCKGp6B9CqHx9bSxsxHkfSS6jOI7Zw8Y32lHg2OWFFGO
nUdDQonNDqKA7WMIfSONfFYAgCmOWOuAAytL6wEqnbt5aPk8LXsJdQ3NPXMvQPfkY8F0ncDZPdIh
jqaAhX8SWhORJ740XxU3JGrHYQ7B3t3hfYTnxwJdwXLL2AfHLeloMEyTwsH66mxIHFE+froM90TF
wrNEehJBc7Qcn03CeVr1EuoalnvmXnjuyceD6cBhn26sI4oeUUVFuwXyZ8XH8o0iIeYKPYzzuxkr
d3wuP0xyX8Vy/U364bgmHQuGztBFOjhoFHkshM6B4VnqA+4kQna4S1GaTBGBPbFcnz4S5wp+a7Y+
6K0Jx4Jd5A9q5SBojkkpMppx1gUbF6N1CkaqorVxN0Xu6PR9JM4V7NZsfbBbE44Eu2csjo/8eNBm
KvSmQjUi4QgYcbrOzp5yI2OimIihGii7wgyOEyu1l0iXMdyz9sBxTzwWLJ1XO4jCgYvkWEzMwEBc
KnCoozpLYGFGHF6WEOFZb+481aPPfUS6guU7ax8s34nHgmX0YzWwUYNwHFYdYRYVDJpuB8BJQwfC
5t3ucTgiclcvdxbMee4h0RUkd5x9gNzRjgbHV88JsYh80E2dnX2KgByWkJNuSsOZfYpTiQABL3fb
j7Hi6kzDRr2EuobmnrkXoHvy0WA68HhjTKkGnliZgyUqiN4ch8m7CQBQvVxXc47ugLNJVM8fDlu+
huP6W/SCcE05FvSK3F6lQ/cdo26VRVEj0ssI1rDn8zjIDWbCvZcon3V2PPcT6gqSB8x94DwgHwmm
L8hHDn5bYjAu5XEcuzrjdb7xKKSD2jnME8PsqrUVe+ZA9pHoMprvnD2gfKcdC47VcuhdnSgnR1kH
ao3RjbOennKIYtcxh/Is7O5Y92Odjcl5+VCeKxhu+PoguKEcC35IePgDzxjH+k0UX3GI1nSDi0+7
O7rBHDifWBWI6TgI1Z30A7x8LNAVBLeMfSDcko4GQ3QDDBwdxwHE+g1EwC9FU2HgoEgSA8YlTtm1
KB/Gc17yDwW6huGGsReGG9KxYIjppIMew646B5MYAeN609+pwwEI4Tl2Bs6VY/ihPFcQ3PD1AXBD
ORL8/kiRoGr8chk6/zT1AmWMv6wfnLWK7qLXZe5EYXb6wicfr+fF2+q3zzwiq5tNN+uGxqObELWs
mBOHehwOzXSbzauHh7C3RJeBPGbvgecxw1hgbdJ04MpWzGmEgYrBVYjCIfV/FtRBZrJzGrewny04
+qOHRFcQ3XH2AXNHOxIcv4Y4aEPmjwW0GmP6DSJvV3fmYt9YZwm9r0U+PJwfy3MZwy1fDwS3lCPB
789l+Dpwndy6BQCRVezBQUMVOQ7hYFsDGua69Rwoh8RZPY2SfyzPZfy2fD3w21KOBL9vy6H7VTHN
YTv7b12Iengzrldt7CquEA84XWP0oTCXsduw9YBuQzga5HADDqo616FwREUl5Kf4C6FweZPVQIVx
twLwrNf4G/affyDQNfw2jL0Q3JCOBsPMRkpj4Pp/GDKoucEVh10pctc1fqJCsRS32yqPIf4XE43f
sFOgh1DXsNwz98JzTz4aTPNlYQ3qa6AWFWh2czfQP3dxd7yIgA1KdAjGrJwPHvuGZaAfSXQNzS1n
Lyi3tKPBsRl6YhXGqAIijNvgyaZF/ORyRGMkBh8jP8VCBZ9aNt+WH8lzDcM1Xy8E15Rjwc/xBw++
oTsDm8KwJWzdpHra+ki61kf0/1MWHZDng/6/fSzQFQS3jH0g3JKOB8OBc1EoqELnGxrFkY2CyjwN
gqNMHK5jV52Du/PCwnhg+JFAVzFcM/bDcE06Egz/Xr6hbGNIF78LxGCLJlKKgsDxp53kiJ+iPBy7
HLooDiYb4ZQeOvg9xLmM4I6xB4I70tEgCB9/0Bg4LFREaVB0gybUrt3/VJNymLQqIcPRjVqBFXua
ivq7Czr8s0DXMNww9sJwQ/r/A8NfXut/HcShvxTo+n5eZYWfv4ekddh0RohodNP73fUjwZ89Yd2e
jss9OJuTM3/77TMq+DHhhioHcfLuDx2drWPteMy1Wmb5b58ZKFhRxIwOCUuMutI4Gc5Jtdq8Bf8S
lR0CpkDgl4E+SBSSh93U6nW0HblnWLcKRrZiIH0Xm80iFF+s30JMFmuuNxOyMMR8M8AaX/Qp8hvr
IIy//fensAieIifMM3wrCZ8fb+g6eVHkhfx2N74X7X1duZeAn2b8unyGQ9SR/1fDZZIdCXI8kxPP
nzd8ZvDyd9HLVI/OZLMQ/xKb4LFsyyhTQ9v5k0jeXeFanF6V5a1AmsBWA54rDYc4t0oslarJW7wu
eczMgaiaW1Jfp2KQqnwgfUkbMdEtIbQb1Sail6hpzLGPZeTOkkAK70zTE9VQnoFZqi3XcPNQ/jNn
lKknUsPyUrVoIjVx86kopLeY1f+XEEvZrOTb9NaqMmdGmiKbxEmdqB5nv4imYORtMPWsnNV43H1a
a8v8n6YoF3qUpLekuLWyRG0cOVUlPp4Ucb6UMjLHtCNLr/1gLlaBp2dSLKpcy0hqK+TPnusmE1dJ
/gpdm39lslq8y8LUMZLSDiZunn+tiZzc5i67csxQ1jIueaClNfe8UlZTJ3xhGFnRSBELaqWIP9pC
zrS4jrm7qinoQy3EtuajyFJ362YWFbTU24pPXm1OMuSEvXX5+LnG/yex/d0pw0lWFmqIPyxJnhYJ
y5JRJjF9ipMvHJupRRWocp5ojOkabFGpfPrEkD+jtNK86ieTO1ri/PCiVJX9x8qP1IreS3WqJqyr
OslLE9kqZ901tNCSLNFMMVQDMzD8ylOdKterkNEa1tXY8lW2Er3FCkY1UPxS5aSknDYZr0yoEFZ6
EGS2TrxKfvRasmwDTitTIdUyIYu0zK4nNJL+VqTojo/CWJVDXp6FDXG+cHzxmgmmqAaSJRoC707L
0pK10n6tqqaxNLdwpLc2a+hD4reEV7Ms/UliKqmBL/Azy1FunVCzmKfY/BmJE8f1WS3nXU9fn/St
Kjo6Sq9R3KSOZW+10fs///2wLPNV8mvHs3/x16N/TVdR19CcnRId8UDLbT+3UzFH/zjTeVe02kZd
XnnzP1J5hP0nlTdPV28Heai9zuvYtjqvS+kqUFHdIOJ1THSr8DCBsWuMQm+GgL1TCKuh4mKn8NAu
jlZ+TP7DgGOum5t6qPC6UX9QT2vrp9Ogu695hNJeAR4qPDS1nig8NKRz2H2Fqkls71TQwHOs8BKu
cRkpbrlZRG2uUmtsSJ54bMoWqtD4tsEX5V1MrHshVqqXpk4D1c+KF7aOYtUOy4cKqn7CiKSaCUnC
6CL5iwkqva2zaZaYhsQmVE2VXLMq5V6Sg2e7ze/botRsszWyoFooJiepZlsYDGTEK7IeJ2m0Mmk5
ZbLiyWTZ5JVPrUCNIsWZxbybGY5JY4OBmlGj0Pyh8MVD60uTMlLiBxrn7jxMqDcN/DRdsEViabxi
2WpbScmMpjK7kMXMdDQ+D7WSSxdSUUT3tl/6/KSUCkvjxDyFJhcaV6s8qf3GOqzuMuVt3GS5LhXk
Ufa9KNFtvvxuBd6MkRuD8SthIUI3VTHbqvh7OtwLNtLiqpFV6rXT1CPsn2nd3LplYRtRbhdTBjfE
o5mUr5QPwzviOIFBk+jBlH2qZ1Yhq3LpfiniWKsdd84SRpdTaeLK0dTLHHZmmhkvLiIZ38sLY00x
TeuHGNa3Fs988Vp7EgrRlAntqRu23yLbXEQJNzfF9rEM7e+lws8tsZ4wiTkpClevEG2acIUs4nri
V3aTvwpc9t3EE2wk5tni2ltqW/OoTqdyESwK2ZrapfdsS/HM9cRJW2a3VpMb6IYPVYa3HqowuC/S
4CHwC6gbJ1NzQbqNa+8+TOM7zydvxEtx4TGPrG9Nq9SdtGm2yB1otKBZBCl9Dev0wZOtr6LlPGVN
PadhvbBi6cF36Tzwgnkg01wN7FyHDl+UQhiqUen8pbTeM0ece09pIr3NLL3wirtSluet4y4kP76L
WuuWabK7lISKxuGBqWYazXLPM1y/NJiI05rMeeKo/zVmuEnM8zM+kwyalw9cXkxr/CwtJZimErWn
Di/NvNSbljz3LS7iRxJ6T3nh3DmJ8xQF7qyRuVnCsY5aBNmUKeLnzC3u85zeSln9lMfhayVYP1mb
e2Iid5o47ETg6vsU97vK1+bEdd0702seRIbltKo2pzSw7kIzMeysmcgkfRTL+q88pgaluDTbypmh
8vKZ49s/ZDu/TZQ0VbmANVXT8w1fogZxhRnnRrcRYWdcyeFDWGJ4FWfgrrlrZRAEDlRuZghx+1jF
9i0b24EacNw08dKHquK+cA6/QDbuoUjsBfoD52JSf2dD5v7/bo/OYBZE6PT3wpIzg/l3f1Wja2yV
7nzU9/tjzbi7P8gN/hbSnTwWwGCxnQgVvr9Cul2uCDopXbRiXYtycIUIFB4UxWxuVMN3kuxtZgkV
ZChxwGRZZW1p/wdXCBJ351cI5kN14/Z5bAdGGe/xFWLzXMM0dYWfmh1MKRRIHlavuPRWQeZJM9d0
LdWtWZia9j2XeLqVmhOBaSZSRudO1d7HracFAnmsKD8XWmYRtuRbWjrT1EqmHu9MLGo/i1JzGzKW
rCtWHqpW45hqzbrPGRPD1nNtlbatZcS8ryx8zvwpRVl26zvKSlKYSPMkx3/wgtiZ+E6UaW5KSjX0
kinbyBOWWEYDLcvZCSxB/4tUJF+TnNwynS4WoZS5TjuzfpEYQUZalYHWlkLFUgNBMnFh+S+FYP7N
pPnfKfe3VwS8xrC59FI6iZ6lD7L3kLCM0bb5A+dxmivHt7Es6H5FJsR9UcL4yRQzNXDphPHuEZWa
WAmdkNJSc1YyxKbVo1S+s1PPoLFjFJYyixTZUBiqQulrOecugpLLHjOunRSyb+R+O0lKqnkJnBDK
zhxZUU2oCU6wHgqfVSObV4OwWUBTSTWn22WpM0GoibalFuVLWaeTPMh1M5/61DJg5084z5sIlaK6
7sKl5sRL64XIxbM0+RZZhZ6Y5gsfBHMmMnUhladWlRq+H94JqTnNI8swbVb3uBeXKeZmVqmxEqme
+NYIyqJQ3uo4vLM9opKw1YhTTetGgon/R1IramKFKpSmZoalxpdk0jL+NGhbnQtDPC5ODbJE54pk
HvL83KGyIdNaz8pazWOY3RlRTa5RK7NVxaRSW5FVcRNPBMGdFLSdOqz06JfVnUIzTWkltSKWGmVU
Y8lPLCEwLBuaMPENdCFNBVrD6qBqVdh6wHjzhnoapzz6NJ0zzQ9J8fUyc3S+aNXYbjTixqojtM40
YGXgV/phPnFIw6lsZs/sImJ8Nc7YpyqJjUJiHmUhNJyikQ2GqckXmCyZSizYCmE6cUqIzwk6W7uq
KdIX0bWN1o3nNPjTkzyDd9JJyIezMlhElqIzJL2VGvOhbErVcgQtkVu1ZWQtj3H5eq2R+JXh8IWm
lKKvKlWKXxB5DvPwNhf5R8Hk7rnY1yxi4343HxvPnVlCoJr5xAtlT0ub+r4Va/yaGnHuB/JUlJ1Z
BB+yyE0jjZVJU7pThFufXKoshIDelkU7byxzprShkTGwpzr43GZhVvnCFhm9rNrvoS2paSu9UMGe
kLSeFpndqpUVPzC59JZULasKrDeBOEZIzEVM7YnnFH/AAtPZpIDJk+fTpskMT4CX5SbKJFV4vSmc
e7NKjCTljSZpNc5JVV8s4emJ81hp554o6qSSJnUW/VlW1TRvxRkmak/Zsrr1Cb1vU+++goeHuP+M
ZOUiEIW7VuE1kdZGJOZqQlM9UfJZXqa3aCZ7ci12DqUb4VGzj/93E65DR12xx/WbcL/F7zTk1PHt
gkeYr9SFDXFldRUIa4dpFzySUI+JywcLCTluO0B0fxHizkTfbRczXscT9xdhl1nF0AmkVeFodRGm
/8SXQpn8yUWI4JGI8BRmB2MMFDZCw2s7DB7JQm2ntevFM1o2wn0kmg9FgJOftHGr5lXYPBR8dFvG
LlXdIBVu7ZgNatVzWjbH5WNZqhCQnzYXTp3GeSvEKFGzJG31oOWk70IcP9msPUkY/CyVTA+LYtoq
1J/7OWzePDWKNH8MwsRRaYI7wjFjNcm9HNGAKsPfbVid88K/g0T+wjH8kytVi7aU7oUwxcmss0ZP
3eKpLIqv1IKOsKIHwbQfQyuZ82FueKw9C712ZkvS316d3EthEqkOoVOxapkJzeQ/oiSaI7LAqU1L
EJeizMy0yG1e+7O6zWex6Bhu4E84BcdVtMrbMKtmGMKsu5JiNFEySeR6BvPiR8nEX9zQnodmZDSN
aISpqKdlOrVJPhNM6AoqxirrR7cBPoGRAvg13l9KUy0qtrglXvLEtk2syXUOg6CJZgKeUxqzWp3T
r7JseqokhgaM5IldZghpVUYlR4aUxkbuKhMlSf/gLXvix1S3uEJj3UAv23qKtW16lWVGZIb3nglN
L9qaFcaTkCp6xuesWqSSFjWMakWezqeRnlvWixwGRmwXRtCK05QykzqyjdiT55HD3SL4afCknrKt
/5B6wSTNGYMK7oPJNEYRtjMm43WHdRcYMobQHzs3Oc9wkgpOZrzIcRtT+S0uGFxpzjxAaE31XH4K
K30u1Y3aiJ7KsulzTquJWEUqI70JOa+ybqa6DK8TgEMs+Xsms6oVv1ZyAN9NnOHQzMQ2Ukum1jLX
cjXFtyKj5cP6oaUeAmydd0/4qcs3jspbJacFeeJrfER/wJlUppbbugtONhGNlAS4VAxnyCbhDDbE
V+AKxVMblmFVXyLP1IEHaDo1LsdIY8PUqMMCwc9I58o3seC10nHUrPwzMitdrGHoyalOgmWlxGps
zkKF1WME4TxvWYpPCq5YxXE0k31rcPtKOaf5yYOQEz3mFyTmYSQRVXLJrW/7GpfFqiAuZNglxA9U
4hSaVImGl5kGkQPEBrKZ48UwCZNFpFgTm/leubZW4G82fquVfqERHkFASdZsp1U9khlyegebchpL
VKfxMg8EzaxFfIapN4m3aG0P0Udr1iC0GGdEi9hKL7ipHd4pvLnAvodpBCMr80KN8TOtApUshapP
nLkHBzPOQ11oqJETeyYyj3VtatQSNfQw62y0SGClWdyPPHPVgLgzwfVV0Q3VhC8mmeXikv3q5ku3
qgxLjOd5XU4T31ZrKdBTBgahXam54qtlwKokiHQpYo2wqnTJFvQ8LNUsfkN3yUSOaj2gqYHohRHI
934uT6O8xgPgH1vZ1R35i1SLWqV8iVxfr4JQDSlReYQBMiY0PDPRWgRczdCd8EKo4tpHsJyqXu3r
jfWatn8riLAE8VxyZ4EZasRMdSmY2UE6paaApytApFrzecbw7KeEfSgYZhKYb4JnGdSrVKFNNFLC
evMtDcb/bWk6s5L8KN0XPFT8OiQ1Tv6wyVe51t02X1D/O+EcrfXDiUJjPZF/Koje18xd47qayLyW
gae5XKuxcg1bnH2000aNHWsSiF28pliwdXirVPDgaWK4jq0l66BWfKcoxVy2a/wy8Cs3Ba2MTbVR
Ik1yUl0OGL1qAh1xnVsp954CCxpHgtGMDjqVg95XS4UwC3gMmUGtWtJCM5x5ATvNanmelkX4Q7Gd
TEcuwLqvKuWhTt1I5Zkkvm8kIdOsoHkxC3rH8+XUlC1xntSt+MxZuaPWfJFPZCl+8sT2NS6SXPUD
ZGNUT7FCLfKtFgGVZB2dV76i7Z2oAlMlqsJnfyhS+WoXvB7V1oKprBcuJT+jhK2m/xstnEOPHfuR
CfJI162bh4vLVztnf8u6M3DQ+0yxdBCdlkhqcSJFMHbn6Qs3GDgB73oziVno8t4HBg6AQunJbjP6
3sDBalHUcspdfHc97Zf/TwwcRKu79Ndxegwpd4wPxpR99DDBJzq2cCRc/0HqZ+7MgbU1Fev4K5Ub
c8q6pRHGXPHF5SX7i+VWizAg/pTNLaLzMcs/IycXq17QFgsaxDB2QvE5ZhLFaDMunDgtEyLnE9tq
1Qr0qTRV2YrLJ7GwJpYV4lQzqaz6ThXcZYiKfuPTe4V4muew7XezCEM9VKoEkbowvvXa0FMtN2vU
3CHSl0RpFa2hZvAieYXuWaKlNcTkn2UO4Ycco3ZvaYT8iFjmxYQkUN0IA9BJXAeuGjVZ/ZorzL0t
EwaSi/6tEIr+rK3NYFqSpvqLTXGTZU79tyPHiAvk1IhTP5+6gRh9axquVhNbKue8Hy3qwCq+1o1o
qTbTxPdF3uZfEesu1CjOqR7LSKlh7Jb9NbR8KF1/6gdtcJvV0UPTfmlMW5iXcrJEvUOou543JUnt
TwJ4vnf/TdKZLcnJK0H4iRQhQCy6BbrpbfbxeDw3Ci+/xS6QEEg8/cn2uXCHHZ6lG4QqK/MraJO9
rjS0APb6SS3BYxQ13/lUu0Oa1OW8D+uNDzBCO381IiwFDtYHhcPdT0l0bvn+rpIhOpB41SUcpP/I
lh2Uwq+jZjdlt89p3vVuy+e1HOsJEnDfXm238kMavm1pWDToFY8jDcyRIMKqiLq1xvIPJHMvCBrG
Z2ndp9iG7Tg4uKx+aLfCa6tOCDA3uR4hTMecB+PJuTV4Zm59HfUaPA62dXky9HXF8RHC5Ha3YvKp
mw+LImOxaDqgqmbhxaQNzy3T7YewWcmafXwmma5zSBV1mtgf3PJjPnXtwE6pT+hTw0VfChW9m44I
fUjNwWW1ecpC5HBpLKYzn1ae6zh01RQu9zRuWo4LhxFA/XrEvKw+924mhWw7ko+D70vSzhYmMsJB
gjb1GmzkrzL010SoP3k5Ry+UXOQqonMQjvwWWz6dEZssRS+a6LDQRF6i0DZ51szwEqKGHBFO8mpJ
sntOzKPnaBqznK+DKUTUf+mIdrfp/pLuy1V0a3OqRztdaddj3dcF5Sa6DKJTl5S/IhIJH7LGhQ+w
DYfS9KwrG9a+dc10bLCyLpnwkLVozTMm2ucmIkUyZ8mLi7zPgxqBZmLmptCDtjneRn/gtBEHOd99
HOYdGuBhgCuSpheyUpz+wRZENWlZ78SWi/Ifow/R7uOQoxruc9WK+zndbA4zcK/CIUIx88l6TO0E
edna/H2DELw6Xf+KxNKf9Qw5GidLMWbQF4rqrMhmUu2p1ie/v24NzO55Sp9TCgNrCO4f34d1PkZK
nxyZ93Jh2VIt98U6iaUp1Ziw0gRTd/Brl12brftOa6afuQrfEtldGhFFD6HMPmoi1LXf6tKYvcvX
RKrPQQVVqs1YIJGNH3DtfI8X2WDnCtJj0O8vuwv9maYxFnfTXkcx1ceIRPWhHhWyfisS2CXdVLYt
jA9L1z2nvs9K0Xe40GD+51pNSbn1LnyMmmZ+aCNEN3r8YgjUSpUpNAJzYdw3wuHwscY+qLANcoyJ
ZWdu2wOhETq4rPFlzPeP0Y3TU8qgQQJFC7O59UJ3/pnxpan2MR3yNh5+BEKUKmECbRdRP5o2gjxP
j3aOpgc5LONjwp17nZpgKPp0qm+p35N8Rr5QYKw1LZIxhhIlg31aUh2+sI4+hfMyPmVb+rLvHSk0
0hZs4Mn6OHORD9mc/trW+jCr+Cyn9kNucj9kw5QdxlKtbXv2RsS5DbrmvKapKc2AprDXTVM1dd3k
TUjaUzuRX3GrtrdWhE+qj4+sjuwDbozGi7bX6oA6pG6Jjl5Gb79Tj50/+I+mdfg0YfUfasR4j4bH
LWCKFH2aW20l+R4W0uqxbFYmLtqEBZvTn7IR/CMSMNSYDi66i7bSTWI72ZYs+dYO7pYMSIg8bvR1
TPb2OKTUPYOjUF9tvLGnNCLfPI2ug07sN5UeDGRhlONOJ2UYtOuRLvZv23B7RLpjczyLrL7F44zi
QffmNHTMX+es++yb4E02jlwzUZdr13fv2v+eVvFk6zD71hLyOaT2Ok1pW+5dUl+6EB1+WNuwCGMc
2mFIUWn3WT/Cjb9I+ILdvvmvnY5fPsFXrsNQH62e+VnGSMOk9KZQzYIkCSu+XATXL5yc8SDPP1LV
/GOGJX3aqXxusn4qbJfVb62Hl7355tVRuOijxp+xJQ9DHZWDi0QZTBwsjAnrUzOPn6KOZ6Spg7pM
Xb0Wawb/0O0EmZ+Y7DHRbVgldXgye6zebY8WcDSDq5JA8acsWk+4T0x6THW6FPEa0xufpyVXBO1I
tifbIXXDfpYjmqusZkGu/YgQknD20KnkCzdaK4M1Cb9tgXKXpg2e92aQhcbtEV4Z1pDc0CSrYL0s
IhCFjcMYUZ+cyrAnvNzm8G/o/c/BdsGHD650HfmH77dXCKOf+1iPxewNP7DOfJMrrydY9tbc9pnc
+/yfNYMpocj2OZkLQX+AKGEC5MGn7iFk6Ej/FZLUt+c6y1AV2zSA76zpSRvURIu2ExoAjWyn4RfX
zAzPvO91voc/w5nGL91Gg3NP5+gW3vORdkalrtkM/8gAF9KLpbkOavWumnY/8Axl3YYa3r/y+tRH
Rl11GLVnNcggt52/UNFnJ1zu+SgQ2/SvvdjFdXairZYga3M9d8Fr18syXVZ+jWZVrZvmFxNvCNCj
J2kZfV2WR2cmCQKquWiv1HnqYDvA9r6uTuzHoEbMEZvJvBguYIAIcVMCrnTdDV1ltEluCKcvyQwf
rJ2GNE/xZPd5n6EKEGQXdnuZB6zsSRr3Kql9WwyJ33WAzmZJaDEGMz1mi6xIqpbb0H71ER3P2eL/
aBqrw8jFcqiXAI171j64vbH5YjTs8biTY+Wpsvma9aLCec7XTg5fG24xfQzpjggfmE3ShfQRT5pH
zjTp8VR7R48409Ehkz8yLg22RmUBiS1Enre9DYo942jbMvu0Jhbisd1uws/BSWxInY2OWcmyGfTT
Gta3JFb/WY3YV7ngmNRLnxvGxrPZMv0cEfJ9U7W+svltSYl6a6t/MqKjKin24LUdxuBIZ8RpW2fH
z3U+WIetjezPQdz9TlvIDkT55Qwm7AH3WWrKSU4w0nZkQyn/McavpGYbEgD2E0a8RcByotlsEIS0
5gXPRc/dsqTXrO+PM5qfG0Ukxfrx2q/+bxRH9W0RMs1HuaMopE1U8GZBxjcO3XUJptI2wsO9B761
6HZ5RovrHNvkQcJjhGYdbgOOYpGkbs8Zk/2pjrquoAQY3BrJ4NinyccQGpOTbqenQcUw9NMuzt1K
l2sX98UaqaZgvYK9kvlvzNimikLxnhLdnJaZNlXcbk81tFs+6v08TlYU+4JrfsE7SkLy3tpLKDL9
mc4TfkI5re38NCGRieT2wsNmPnfTJbCtOtGOiZIHnl7i8KLuCntu4cFAyOyl1tOIgGZ1rwObPmrG
887G0zlbB9TOaX/tgjGnTe0f8Jy03EnnnhUacBs1wdk4Fp2J4weeZGsZEYhwvSlzWE1Hj3U//hlH
lFxBoubWjb7PGz+pvF5S9rhkq0W1S/YKXReINhLNaDNIejTZror2XlFMt34fdMuQj0EM4f3mk3LZ
YV2mN9PY6d4FhE+7nAqx7fyWdtuW235C2hpOb6kTsgC62B7nun/pBtY+4P8vfZIFZdKpviBdOBRN
vOtDsK1RPjIPp+cuyrZ0c7e2lgqHJJxzgDj8Srfhq1XLkGsy9rfZtvN5HelYpqTpbvE2Hkb0RAee
+umQJbM/cNzW7WRd2+bJCjJjlvhVro/fdJTNZaI8h6GI/TD24hAWgdpeI+6DR52ie7r/Z7NmNd7W
lO/D5KtRkIPj8fAq+T0jxnZcJ3Q5IzNThV8nm88Q28gExx0SY+6hKvmZRBC+toGmJjoqsmZQJzdg
Vc6ENRVS7lO6ZA8jBzSIn2zKgK6HzGfjQdmvNYTCitEH5ElMDy1zf9NsykoDNKXslw5YDcUFGU1r
nk4TLpWuJsXIEjg5JtrLbddNxTnMTpT7tZjJcOn5eg4lbLLGLOGjmoJ2z9Vci1NEQiyBOpzLXraf
LWiZgzBZjxKLbQCn7mD6jzaZ9yezh3G57Jk+L3MH2BME6aK27ZTogJVhKB/5No7vwTR+cg0FrFZ+
khCMZeiw1wvv6itz7m2gyQrrj2ZVL6IVzRUqnUPDQvspPQ22ed9N5wu4uuoYp8mcW+6yMn2bEmOL
cNqxi8LjQgFPNNS00FVKyFr1rf/O2zl4FEvaF72B28vvy1KHKg+2CAFc1z1Mfvre1DzB8oNHDB6y
uU6j/2GGFYYs8+raKpEcM4OcdNsFTmjTfVqeMThrSVN2djfHNUse4pCMl3hDmDILlR77pJUX5rrr
GLL5HMzxnyDT68GJURRKguwcm56cnBQb6iqceL+qDiep/NdwN5nvCrEMb953OOIr/DHol8Pa1u2h
lutvH0843T08+plltwXNZ1Ebhg+H3OVkk4bf6IZLrRlA122eyKOeU1ja3djmdya2VPUQHX0IDLbW
2cmYaTwh0qrLJqWgjqYQwi5IHrqgUQ+ERZckhVphjaDHgFngYCb+3UQOhvisDuEmw8qLRZ+SigcG
4FaHcr9g3z4KNv9MYv/b7OcFfedpN44/TGvXFGoc+cMsyBnMljkhyopKm0buNQhdgnPot6ufDNry
BZvwZPp8DHfx4MT6hc4VX9Cv4rJny/csXZG7hvHyrNXziHQfVXx5EqhHFYOVU84TjgtMqwpmY7T3
/LZva1osCa7FOF76I9UdjG7peNmY/b+s3YPSza6FFEcT1vrs1ockeE9kEt2abO+rJp1Ab6A3RfUY
X2uhz7if+fLU9xkyjQVZfpJ1Jc8Gc9bjo1Mhu4Vb2p+bUYDmTUckdEFqstz43RyAqCdAAgYk+aJt
KsJ6JHRAFXMfj8EjXaYj4a5chlp81IGpLJ26o2y5LYMIagc0egywAOHxUCFP6B7RESyV5UjGpl7S
Q9bsU7H4TBcJnr9eBPcS6HRIb4K33xK9OLCWqHO+O+1eP/th8deh34q9FeY98cAboqVIaw46mbrq
zoM/L46+Tj25+zkfnbtnPbj75dlKoaCJBmyqddCXvO3AbIh8CsRaoFzu1Sxie1Bmw/6iw/WUos0c
xno7kz17CUBRPKvsazUWDeumnqdgOAZm4Qdk/3FJUA7OeD5goS27sn0kJz/6rRhCcIXdBJMqZcgZ
gq05++DBoh1+aLrts1+I+QCdAMNg/LUQ0ryxvvkU7Tpcpai//lWsFsmMMCOQ7mAej2on31YYMXuQ
6Le6w/4S6eihC0EI1HZZK2xy4RnbCiT7SySX/qOOorr0ablFHJ9N+2XK5VANzRo+bZRthTJCVgqL
fDlutJ4viTInpM3B++67HI0IPXGCRY1a/RjeP60jiGn2ETkbb7eliup0Pje+Sh30ntwCf9rEEudM
Qs7NbQivKZB/kz31z32fnGhEzKuDBAz96xDb6UdLgIYuLbyjqJPHDNFo1zJ1jcf2b8s0fYhrUH1D
Ped4mnt4boOR5dyFMDEMrR/BfXObweX3uUnawoi5GuqNnE2zd9fGRQC8O74cpZvTh1Epcpoz+6b4
hvevO3peB32Kw2is1poLmIitQrxUNw/9FofV1Hc9iCrnC+4Y+2WBr8zsPMWb+QwMz1kAVzPHTv7E
Blef+lZA4pu0zBThD1T9QdpaOTf7QpslK2vKf9QERyuDP1NA7Mlcoro9myF4pXuH+NCim4Gy2Z7n
r4zt6rhFei51NF6YEOo2DCR+reu6bA39Xq9L9CXJpxDEXpsovvAgEeckTOW1zfoLPsz2lBh2hpGr
K9Zm9ATAa85RxUlJCIEZM9AX0sY14pwUrHKwntt+g5sbZd3baOcKnIrCrjm5wyqwZtXdrI02g5RS
w8zM1h6atk6B34SITtiIzYKOH6Z7cWCzYKUkv8OoBodK0vGJMQU3cntvZJc+se0s4aHfOOpyGGzi
FBs3FCbxaG04ArE9IQiABtciW8tEBeMcLtaY4pe0vb04QTYQ050riJQYHCHQ1qP18jh2IiumdRN5
uBh5jKc1APQDx2LdLUYStnSoSKNYDkN/OaySDMdZa+SQjeJVikt9V/DK06F+VsS/qgjdeJ+A7HR2
/fAcShn1+XFj2e81VvytawP+NjE4BA7eRMaet4Qg/Q4wfwLLuT2aITkTS2VBMjG/1eByCcTdwya7
76ZH24vtsikG+Awv8EcK5VR32HY3nB20Hmx9cFfKR8AKtpIgILj4wEswxJifaeahyrbwRwjXPG9t
csBcVPM9AXOcdfpjjn+v677dHY6sXCn9m3S8hWUJ+yOTUM614+cUszQXNc2PSbJB2Jqxf2mdekv2
Ja2gvty59+wRUkeeJe3qE6/rNq8x0XMTPSFFr0I4rnOYnFcS8sLa4BJLBTiOa5aLtdUnsuYacS30
EWpFGyKLMKP5tU4NEtGJoOb44NkN0XDMyPgzI2Fe752smlBdUHE85DC25LDPxsviUn/qdVh0PepR
ksBUkOlWtTJ9BDpvLqsunKUY6WhhG3f9K9mjPOq4uwT3F/rHNbAGh86fwnQFHNDEbxQWynER4ovM
jhyYwjZpA5VD3O9FouG4EnwRGVuQ8LY++SGjhZ63Fpk7fYICiY4b0/aSGjYXmSUYTjFEnWLQj8mC
8pUaEFgc7lXeYOqn2BP7ZCVUtauzY9xyD9uoObhIbRcr5XZxiCMzHDZ4txrwhUaWW/elnmNSRQN7
pJLHR9omj8YmXbXt8wuANDS8vepzMoBA+Pc+uzXZ8Xlj9Nj90hc0wvHn6lsKcr9lMijcnJT9CoAE
khqbqwpjAIWxKiWN6uL3gk37khjE+q3ft2rw3Xmed3P59yIh1zuV0rOfYQ5uW2cOgzys0yKO8dp9
V7r/MynVYC+St8Eky2Vs0DpGcQ/A1O4AMu2dcM9S+DTjUtYLJrg6n1abm3+7+M4iElhV3a3V/Mcu
PutWDJdwT9lJMZHHJDWX9P4iO4xxydqHJaYBpgslmclhgdmS3ZfIvxdYvkvOkb+UhPv1wmLVVQKD
GV3Y6ot34XZQ9fZrqYG2yLB7S6GDCsg9k3t/zyWYOoMhBrWC0YxerugI8Xi74zZ2r6PXIk+aEXMH
Dc0Tm1zgDqrjivV+2Yfh5jMXVZC6kZNYvP7QocnKXdgBKtyhMMjIf8m5/6PYXi1T+r63/X+CkiNV
q0R4gyADVTLBWjl7UptLcOdrwhokME3XS8i0yv3qv+IaJuXEMd219si/yTMy8ODsJ+CbeFgCjJuB
XDx1NhfSGdhuOBHz+I1GOystxWxXkzB7ydwzVi5KoIofLJnHS8La4ciMuCoQnHc+c6/gT2DxSPmx
sjX8pvYlyGsAyjE2gXM6p/YoJyWO++S/8T6Kyn8ZyW6Uvkbj/Xc9YlTD00eS2e5HphZMhkB9xKkh
lymI32viwiMlaXSho/8IN5ccaLOQ3OHO8ogxZNUhUz/GVrJPn4QYBKMXGQhWRh1cbjhWnhYT4hP0
MklWsJoD3Rom0CqxGw5WyQh8B4bz7HzZ7i/eTPqIVvP1/+sydAt20IjnhCXfWLM+aJ++D/xPvHzo
pn4lvhb5buefuAPzBueCY1JuTJ6ygWIK0HZ/HfUl44svE0KwC4O/AzR8p5Xw/o1ZgI52YkGug3my
aUzDC8E3g1O7G444x8m4pPdiXESNgijCouxzBg/xmFj07b8hU/AImgM3Jigbwm5bz17hOBa97ecL
YfxnFk5ftFlx8Y7XtYMATt6ced6l+8K0JraCdEKDs62fZJy+m99Z/TgECSaGxI0CVspXe2+qw2+a
mjfclQHkAmwZv75OmGscQlfWKAmFgBeUWFvSwGKqb+DfOl0fBMm+1fjSS1oHhw0jcaeYNxPKL3in
bSfF4B7lPEdnpBv2MtQhDnEyMph0FomQheLd4ZDNM6AeONoImYtkwchLdtsWtINz4Oc7hPaSdS4A
CJtIwCDhwEs0rDQfumO9SwnvrsawYiNfuxAoqx0DW4CZf2QEM5Yo4b55k7CfIF8kKzjKjoy2/T5+
hOh45/RuaVBMZYz55JPhYKz708YIAMfThBGZTGtYBmTEp69lOfloOOudnWodg9hCQxQky3aKfF/Y
WrJTcN97eokaRVt2sfPk4KKFmDwFbyjD/pi0HNDxHVKc5hltUsT/DDUxh1Du0MxDuKHJh/UFf6Ag
SYumkvOHJkk/IYgxPirmpwwbxsVOWQOFHQcnqSWtmiAyl174H0gm0GK0WVPEXuLaELS9IkMBIaXo
DKWEGSt+p1Z2T28rECEHPQkPz9JKRuqyxxhzGmbIapcymSfOfR8Cvh6jzH9M928T0qDgzTg7hrxA
IVg4zOKJYv/5V+7+vUz3vZ017Xho4wzQUX11IXDwUIAV0myaLybq3+Y4xhYrIghiVQflyuQBe92M
XiVEX9ivF8z4Lvd3Owsc91ruuLTH4QnUwlwMAqJPWflIKX4El5eJ2adp2bsq6XChd8r/zLbpIBvk
aMuo0TTfq/T9nf/729b/XBsR5qlxYeEU+USAeUfohg/3Eo19keDATpOZjx7Cd4KcgT2biSIcTdXP
upjYCug0fUW92g56mV+5atkRTel+ialFCBAEDZyz9IG7wBVru34P0wG3FUpc0fhtB6YG+YvBIIYO
OfrF7+okPuBpN0ERjQjVMGVYEsjTS6eC7CLSdTzrjRcsBDZog+0jBrd1wHYOZFp08OM5xpd1D9Z8
mGZ26LOsLeK+lWUPaA9Kx2NEkKwY5gjCvzOLzyyGj+n2qPpXt2Fg2TMxPyNK3lnjnur7SskicZUy
Oc0BezWqb6rUpKKY7hB8gj2gSFf/ZE3vKtEeHU0QTk5JxaL5AxC7xPLG4NnirhEcoSuj9cFHmr1G
epiRSAhsxYm74UwuAAG2d7luT1C2L+jWsjKLtT4MPCEFa8a/cYANAr1yidv7xkW6998zXEmznTyk
o3/Y2HRavnfUhufdeFBfW4QzJ9fxwOh/ZpuhnlRjCux0ompWmHkbhiw0WsC8y4x+giOqRYOWxWQn
EY5DzvvJXTbrqr6fsQvejbkoVfLYvc+YuyjGun7BPiFgK8LGiJFsZ3C2pwA7YyDN2eoNMywdy9sl
zXKYt5ibHyjFBUwqHc2YPutMf5JBkxZw7FgRAsOzQ0zPNDNHDMzDLhiyH02fdWcaQMSk/mlFJHLV
TQY3AcSNbbanRQICgDDptf0p2vEXxSnOk8z7Ig6sweQI8udtnb/GJPwiLaA/zMrRKSKAVn+NARAW
5RfQAhnZzi7u7sRIYIoRnXUx9nVB1lcVbmd0PAGqZN5yuh5ZE4UH1Mex5J0jKAYpBl326INvzJ8C
+4cG5GSCUJyjCSwMQNYRQ3TPGGXvyyXtdBUMaZvLuX1PEdiejLenbhXBZYv/E0oQJG3yHKOXLHTS
LwVXf7US/ScfYa+Y4Ryauvvi1QyEtmihIE8bG9lxj+L/+GSSQ2tMmi8AdcUgrk3dNnmyOwxzN9M5
MoE64APII01gkLEY2Gw2hiUC0K5YOPBQ5qjLBUs+sAgKtsMQqs0Uoj8CGADwM74n84IPTw3AyFO4
vNIV6A7RY+G7BgKPSVxUxUjlzwiC9R6n/E54x0uKf2wtJvob6SuQnthwhYXVSHVyJHLDBT6ceZxs
SIgCjBb6TcJpetO6lWcgWL4AyWAebbs+yxT3G+gwocODP7Dv4+fMpgNaqYdlD5ZylROptgZ2nTUw
3fv+KUCDHQ+YzTBSVtig2lOmprhAK/052PPU0z9Cb/AmItdWDQfMjfBrqkQ8VgLGEHYrqBTalv3+
kAV1Lni6HtLdX53TECCpz4nWpnAM1FbEgI2FTGGgSoxlnCV7scTpcgqj9L/1YT+4Bv6fHsSae8ZA
6yYtwvK9dAeKAO0oWvYVgg5PI322GxiFxrXsnl+B/AH9caAmAVIMk0tFwFy68QVwRXZMu14jUAbC
MOAeDoygHHUHmI/ooOLdFkhl0MZbhI6L35A3boi7RnZ19N6tgdBRTdWmvcS8ifoEa1sOicUkVpLj
ngIISJq2RtcRRvAssGkQhrDJdMMvTPj4nN7fWDzxIZ+9v4WjYKfGzHPR1OGfDH4w7p1AYjdi2ql7
76c5uHoVF9FM0N+tuNHFTCCSUebwtN0SOJgGVF4XbattiXmAV3R5KNK0n4up2Q8B82WPQaYz68EB
aRMcYrLl9bCNRbMPLwOMgjJq1l+pjt8wpLBiWtmW09SexVOSRQNMU8RG8B2LHiwt1fURIxT6okyI
6TfanRY7cpAy4bEVoJnbeMpxSwNzdB2OnQy2V6IlL2qsjqmLLwhG+2IWU9UyElQiGM+xo1MBzhIj
hymGwqQJfiP6xfzElEalaUEt76F7pi1If/eKDkdf4mYvwJg0R5btX3OzrrkS8wLTy30m6kFyg3tj
TOxXj/tQlNmGSXnb4Dof1PoD8M9wz+hE3vb8iiCYVL0eDhm+5dhn7lWPzkLpOWBI95+yJZQdZwzR
zwyU06L6FFbQuY0wAJEM43PbL/yC/CYpmfB/Fa3dKRqThyjjY44WwkA4mjIKaxTeTrFjKOunDhSv
EAs7WeB5Q7/e5Ai4N2LrnI9YrdM8bSUlCkEzcotS7qi/MFIwHTccJJEYX3zBWNj+bRqqHSuKbZDW
WxgGx6ZVU2FS1KJ4oPB6041i9JLfwI0BFZ60w5BDmK9j8onnWdgiMxagi3uT96lGDOvUhTMN0t3h
vhpMihS+D4tYgLTb/sfemW25bWTb9lfOD8ADCHSBx0MS7MnsU0q9YKQ6INB3ge7rz6Sq7LLlKtet
x3vveUlLllJSMomIvddea+5+CU0zfdae9UEyPiqcHn0Fm6i0qoRn7iXHh7jFokGbzvsDE5ndPdiJ
TKCbTJcR4+GqyT21hSB0kl70IQkIIuqepHw8qZPntMescJP9TcXvOw9jjI7tdUr9vxjtZrGYGBXz
WHE+JFmIL+u+qfO7yJ+6LdAGQiTEGDH3Nca2KRTZ9DG5tvX8ll4n7Xyxcx7XuS5f6r5hyjsEnxSU
hW0SNITT8xkbnHWTIYtTvtBalEPPM4EbbCAEpPQxttOwBovCKF4J7uWAURj1vHqNXC+l8BDxOo/R
OU23P47l7UmcqKE5+xJGwbcKvTH10J9q70X6fn8wb5W7f6uuf3z42099GidvdryNq+rqaBBJQOTI
V2NRxPnKvgkLPz5Yv/3o//T/FagYq57GcwlyZwNBpjxG1VAeh9T01+ZEnzl72trKVj6ZtIRZFc24
jfpd1GbjMU378fjjR8lvP/rx03/2/378ln98xj/7LY4z0SwoV286xyJ9oxqxSrs2uUuCVIaxtUxr
s+px5s3RsjGg22TJkoZl0r44o/M11nF7p1I1hsSI/JXTyFMpE9QRzyy3DnbktcfvcgZspr2tyJSG
eIjqoxQDguDM2FX3qIXjkJ555+04YsV2Apmx1kEy3Y1Gs+qTwtmU7kwGVeDJ75A5CEtxN2l1ivn1
OcF3jI9lrZc9Ylv06ZOVWcHFyb9zZk5kRjjmNGCX0Gv6nesE40pY73Fq680cQTkoR1QkAiC9tslC
0BMivlvHKhJvkqODbNSmnOxPtYjuyWT6O58W/jbENvT4WdSedYpUv7F6hqCejy40jzMvz10bECdK
tY35ccBRxC41Qh9UlF5kvOriu9kFxdNovfXW/A1xNdksZvQSN72HqD7v7K6vj1WWpSs94atZWuGs
W7nLau1so5HOfpyqr8uckiqduQbN7hU/NLr0wlEwy/xKuRBKOiISQURdlaUfi2gtB+MRF5G94Yt6
GVtvR5eu+B1muxZCfekQKFbpTKRoCoZiL1r5XBoknXvoOBtLq35Nv3xnL8Wb1OPTVFA4mK6i4gHR
g6fHQWyJ45Mk+LBTy+Iebbtxj4OW7tGp5HNuWJqal45uKqb+JhdNG4JWcju17TXX2jg2gU9WWXsj
g+GvjcuD2zf8gVVnG8dqShGyHmIU2Mbv21M13Qlm1SsOTU1Ymotmo4osWc1VUIbJVDwss35KAknW
NRcD0TefxLk1+UevIHEn56IJO7d0Dinjlkwhp45Bvss4BfnXoaUXxbwLWpMDJRAkU4L8RBwl7LOC
/NatxxuqOmN+0EfruMUrEdwSPVZciJMD64RGcbX0gRXGwZjs66g91nWG53uy9j++fuATtkeCxZzM
K9NylMzZo/MuPvhZdu9OZApHfG/JqxPhApJmbWJLQFhGlH7UKfUOke33H39QQGzF42syRiRnUsHb
Hs1gSFpvj29jXuULWiw7w2PcfDI69obYFVMw7hvy6vthdne2a84MrQRT9eqUKZfj7JqW6bEqNH/v
gKY/r/zY99aGGx198pIIi3mMx5XuPwvIEQ1vbUIv6PhE7+U4rOea8i3PplWqLtK1PvSTW67tIHrv
autsp96uz/23pcw/Tu2Ap3Gq9v4YvdlREjHFTvXTQDLMXMzkqJOCroaRmWM7WJ5z8ps6+mg12tz6
doq4r+a3rK5nJv7oUUNqZGGUkpqTZmISXWq+mYW/a5MsfdQYGVZm463TMd+NmaMey4TJll7yVx+w
2sXIqddpH0KfiRSjaZneFYS3TSNKtkblJJe094LDVCpzF8BtqUfnXE2BsdeqZeLYBkhCjYvHO7mz
tEU78+6JPDuXy3uJv2hu/McJKSdm4ghHytt2c/KQ37qo0a8qlCl8C5LJA3PHdMNA7Vnm6By5Tv11
d5s6VHXwOSV9gJtLl6El8/kobm+/3kWqDzpe9rhcujXj5VNC/HwVZ6hbJhXpOqLO2EVld01ij7lV
nX5I61uQb0zLDWmK5rj4BA+5t+OF0w9aETijYp3G+ICJy45I4WFOeGW9zEFAS0MYzMQzw2xnfBsC
NR1tPY1/+xDUC4q/QDeoVXsprWHYWUwipI0pKIctkJNojHphMkaoHwbLPZDqHI8/Pugag4p7CzQO
MnqdMlJ/5A4IILpKh/YwfS3Myl/LAKtzo5cTJVOV3W6QrN84In4uCwpFkhPjakCwPnraRHa6fViq
AYmwZ7KoO1Ueiay9LjW/t+gGbjVP6JMob01P+1WorERc5XNwANBY3c40IIvfAe7161E5r047rRRv
jX3Q2Mw8h/Yi8Te91TUTvBqjWRlNH9rbBLuSWbYxx+wrdqnkMMga/FyH+93XDmKgMl7xKxZLpO4x
GffryXBGuovM2Y6d13FrTswBzBTYkSz1BjkuOS3G9xm9nk7COXmd8u6CnpE2RI/2m6zDcp3Df1s7
o8WtYn8cNYNi08SM5Y5S3WVOc0Y/z3c4MkrqMn0p+Ne3QVk9Rr77eersp9hJljejqk6BP07fCltd
gvvRXZK3tmCmvRiuYoJT406WabdhavcqYDOkC2nYIUXBn4kMLAlD1EDU6iPJ1Dd7dNuvc/cB6N86
L837uHdgIXWju3FK+3vkY0ZNq9hYpa1Mw2gQ9IYlhi2bLMrGSuIEzTv6li0OPup+WSfQLcgBLyUp
PSyirbUET/7NAh4A8vhkjQewDPe96T56jdIbt42zQyflVhbNCxoVg6v8lhYoli3OuHc3vXcmlTyX
rYWMrtyNYqjPk8HJ5jfpu8jb+ORGuCn7nuQnVTaMiBhTSVZVTxUeuToyO/zFnUk72zyO2EadwAZR
18uRqyRon+ukPpJD5ykqH71Z9+fIWsJmtspjqqwIrwDGrrmpYxIwFqEovo8e5KdDLNFgxfwtsPNz
Gae7Khud76JJDrLF8k3zDmRu5IUKtO3eaWlZB45CvXNwWDyR+aLPJdP0jWystRj1fqHC3fjxAn0w
cUnMaOu+dbFqTy1jRd/zzkJXu7kam8uQ2Mu99nSyA2eIBIzcdpGe+dBjl8a+3JWXuMmYrqaIqUNr
Ss50bb0BR1FblQn/6N/GFD8+FPSEx+zDmPT1pczS+lK0ygtljbr6t58i5O+63pnXNrXK7CzjveyT
j+CxXLo0Jjy6Fo+pjNyNHQz4qRpVh7nR3GIigbHOkn4dGa7PeTdBbpn6dp1FXn/o/e6j7y/ZOXZv
r3mNcuMQdT03mfHiahGE6ABl2CffLdg9XJHzK+OggR4VlMng4JZ2GQfriHETJWtNUDfD5Jovxy5x
4X/gB7Dz8aiSObuXT6OXYSFyy3ItK41BIpjydVtaYTdixyS8QUksHLSkmtBMxWG8BwQDSSUy8vXv
co5/5839ni/ngr37OTDokmcES28L33IEscXfIxF0EuWqBvG190RHiGfpxGXozaMSffDAy7XVaFPH
zAEzsEK3CT1n7rjFmfwvJaEUSinM7Pmschwt6evQSQrcIhdHlSljj32lKNbSK7LVWNt/j0LZeSLW
Vevnm7ju9h4IteNMCY9jIPee+zzoyH5o62Rn+PArSxCEt8wlRE9K9qKO3vLSHi9d0IAE0vZdHS3x
5R8fZFF2+zzWz7HVMNdyqJMGHHDm7HtgV3RXh7VpPWo/iP7Ny+jAPv35ZZS2xbzL8aXNS/kTWWJM
CEQsoo/3/eh/rYfYetNtOqwzO5UrQjceCgcgtOUjnBQ8P35ub5Dx7Ufcji52kLw6aCe3H5m/dne+
s2zxLBBgcQriL4jdTzy4hHG0/2zOnXHIgnaFvyS+n7LU2/DaAz/wvC+51XZHzMHJgyCGiOUi+ZS3
OZ6iaSleLTURWQfFxNWW+Gvsn9HVt8hHT3NzwhJ63wtyek7XHOBg4AVAi3mVDvPzv3672X/Gt3KI
SUpAAXvrtgfxj2+30tZRleAL2GsRbaayGEIv6nb1WPHlpmKmlHTTNY6j/jSYWFmTYZvyHtiNtlYH
5OFrBGMAMFEf+nPe7n8E2FK3Bx4YuwEEqDRef3XrIr6TIYnr+aWY1HUC4rGJMryMRlS8GWk6PBmj
c8LD89dfG3/vn98EfHGgvqSHXRhG7k9f3EyKtRwWbO9enh+wlyKfbsfKVp+SuiMCGVcNjxLfCKZX
ztZuumlVG8r4LBuLu4vsNyOXeu+kLoQjybCV+SkkrFmbL23gggBoC6Ru3larbqkwrzCxvYttP//d
jzI3ufrC7q+zhjhgiKz/MnBEeuZcfvD6qN3KHeaf6Ugq17ouVVdu4tj036IadJ/DNK4EA2b26ZsS
g3qhutG7nATM3vG1eMwxgq/wImHEHGcPi7rxAdXHeyIqka10qpywpedYQ4K01g1zk/2cewcPqAWx
tJNI7lspFuBRlnzi0jtiLdfrEfLBuQ685Eozy4EQkaVs0yk6dU35Yei84dvAsCty+k+Vnmc87lhB
hfvYD/gYMuL+K8vtnacaLX9XF1N5lDTUIJcIkhYNdj5fD97HZqrurHZxv3G07lE/o5PnTQRqVRSt
ei3j5zRy8lBbrnclZkfiwij2hC4V9wQaZLLl3m5hXBFRGbfdUndvxN4wjncHnl3yu2PQn0VKysUZ
uI7Gtv5Y+l6wCjAp4MVyjmniFvvebued22PFHFLh46zq7TCnzEiiynr763eh/eeTyPV9y/XtQJim
z7aKP74JGfAowyaTuw8QTPcm1mUbafPiDx/yQdwrH8yKE7deiJgogCtlFZJfFu+x0NPxy7EP29vM
UZnic+Gi8zrM7nYAMx+kObtMeud5swTEO0RHUkDfXPVLD9O374p1MaNBdq0M7SpAv4+SN4xtmDZQ
R9dOsVzMnt+Zy9Hdw8H5Nw/fLV7/0wGMm4LU2221A6uqrZ++bMNtjEULP9kvfnWnslnciVnFay83
1DV29akoRbEv4/K5EgE2+cHUz3Q0d8YI7XRuO33fOWQsB18w/XHjixHl3k2stLHJkFmuB9zfcTHg
HLwZIZfp3SL9t7INEoBxmr7wENWbgJlY1nZXz06OonL3yNHZNp8i5tN+425yUbjbxt11zL82C+Os
f/MSWN6fv/UQCRw38Mh7oD7+jIr1B7MmEdwk+0HUw92cxxLap828THz0/L5/WGIvOTax+uI7eDcc
VX8YVbRp/XjaQpVFkCuC+i3P7vrBesrnDBdzIexnsMbOqilzdF81ndymHT4E6i3CpnA/jMPnZjJh
VzYzOTfDMV/t1N/gSOFJ61LyKnN119sR9n3G2EmVv5YM3u4W1X4wYGGsVZSlx85o9VPgH6OorJ81
itCmKaZ6D6r1Pq/N8a5lhHye4vmTNLsBm2mx7eoZd7jrvXZz6t71wnHuOC8/5o4yN56weJsCZn/E
P2SfYQ1cRaNdWsOCeMhoXDSpovUSO24I27C+6xjVbPpZXH54SzizD11Oyz+Yk8Qe0iyPtWs9Sl1X
J920j7bdy/OEIeqxoBkEXYbjGL/kjlnryahqMid9qWC1uaQpFrnTS3DqzYZRwWgqjjz54Fo62xke
iO+kj51wNDCkElOMawcHul/Ls3A7A9MS9pcJa9kW/eOrPwdmSJoadJBsyvWo8+g+L6w7FId8lw55
G9YSJ3FXxm2oaN9D0yqazSR9zHeWkW0VZKl7U+k9llPse4q+PFoQu10rzlZLMqYnPN3dyjMQzd1E
QtxpLLFz+oyj4JXiivovR9EzEoLP3WfXqlG+lhkr1zK8scqx2y0JJhSSkdR+moBjXUJSGFL6hnZJ
vje5uMe3ebGwbN2NBeKoQ8JUYsxZNbRd922ug5DFnnY4zQguarYyRuslXkAft8WszGdy5tVDnkxq
PXp8ZhJ51OqLfMUptrJ9+j4cpt650DMDnjoyXv76QLX+CTUMWhhrECzpWI4XOD+VyIllIAwNvgGd
EMH6FiK8y30Ajzi6b0At5+tAE/1Y1iloIavLw9p3yuOYWJ+G0o+hJyDcGSlciSoIpvvOEMlBB1xr
RRI8uwHEvhZkAXzj0drbtvehLwFi1XNxcSu3u+tnA+teM3QrO8n7axAZ68CVFQ3e/ZQA37mN+x4o
SMlWwM0PVYnrN2I4L02R7uTQQ+PtBz4vRk6Z/DLnFrKzi1dhfhjcUcPAMd2L6xSMzSvLYjJcvTM2
R6mW1UUnSY27n/ejYu3VVeTw2W1PddsENPBqtohuF3P/oRiFfz9mKrRJm91yetsiORaG7r74c3dQ
Ae5by7gX4jPyxbA3qhv+HbIwRcTVp8LlJhnHPfAQ/CcexGMO5HAc+Fti4QF+LKJlb3vxfV+mWG5o
wRjNzQe4F+A/bzl41z/ZHrJeHtXLvkCxASw4Bq/EaC/Z3ECncB7KBc8Vhbd9TNyAOGAPbJr4PNjE
OLBDhxj2amlK+y4rKc0xJp3xYa4to6bYIOjV5jhjRqJJJ6+MwQGn8mZquzkhMFfjd3GfU5I3KF8S
Hhlc33WaVcs+kFlzVfhBFrAVoRMTxsMlCbur+BJkGAOCVKysNhIn4ZNV/PGO/Tty/R6vxG9bE75U
/wL1/q847n+AvW+e/vv5v4hA/dflafv8fw3x3ZHce/+a5QMjSRefdfd7ANCP5Rg/Pu9XkA+7LLgJ
JBBIdla49g2Z+yupMPiFsknY7Iny/kYx/AfIx/nFoXe5gQ19YfqU+L8H+QQO1oMARYPtfrDf/xOQ
j+v/uU8CViEC/IFW4LKy86dyRsXa77l9ir3ZLCFG/Otczcw0xC52l4+m1LAYXCLt7h4213pM6zM5
KJibDp7rEZiYlx0oXq5e1J9G3NRO4B1k7Dx1DCDU1F8xYYeFRY6nZc6+ELXPxEPGRAtqyl0MB9uX
zZnB0d5S/dMUFI/u4h9asN6rgYlvTLptMJbXYuhfkKjwJ9b9PmbI0nmwYrxuNzBZDsobJdHekuUP
67wJfUpk7dWbrkE+mLOtH/frlpQCp/2WaAuxIBuHumB2ZJ2X3Dr4bUekNDo4MXEGiA6lUYeBCyTF
ri7cABs3S1+SoKQIr7cysdZcU3sUp2Ou+5M71aEJs95V+f3Yz8cZGEBZG0StjCeKIhBcQ7RLhbxT
ptr7efGE23K/SH2WKTZY4ARMYTdOirmkFFvLxhlGaKqG0FISt0lL4NyZuEp1kxq9zUJ1s9TOoek4
sYJqk0cu0yBvQ6O66zJxjJosjB149egcQ53tBKi/PM/DZUrWTj8fYEuEsxMfDT955/u3huNy9jjA
MVBufSPeRxMYRwENmEyF1xH6Q26LKxPJzNk7Q7af4HLcElaYXk8FBL0sblaGXh7Zv7zvKkWbUSB7
GZuUasMrSexPZFezGdWsDSvXvKZFTBa3/qILcbHs4uTNIG5VuQfj83lcrKO07Z2DGxz9BokI2IlV
YRhUWx3hy2Uq5kLpa3MSiQLekbIfLMMLa0r8Nst3XrVcikjuUsi+tbQ3g0X/bSUnIfS28kaCLyaQ
HmKtDhjaMrpaxI0dKz/pngskUc9zH5zGrr6o0tj61Xys4FA4br0tgM+6Aje3zSFusEfE5Q9SDF/I
+suQAPvO9PDPt9O5Szq8KdwgQflo2njdreDgEAkaB4laj/cnSvVWTPZt6nQ0Mn1Buz4bCHOY6EtG
D7y2Rf0tDdp9nNTXQLX3w9yeba1p6cSuV/PVwu0kOtDVMtn1Erfl7TERC5Tn0vy0WGR6WxDgRzzI
+/RmgGmL8TWamZT2fk92qnpoopjbvfK0wH1q2At+eZ3fm/zr1yWI0Y3X16Hypx0e/m3QiseAmKSE
fI/+eSRlgpLP3oEbrimSVyQXzNVy2ja+S5FhHIZx+t45wbn3g3Wdli9+t+yXCA9ukJpfmEaR0Z2u
VjUDaVB4O+NjUWWnDguH7GAVD7DvxHhsY7HHIc5rEvD9sXH3IXEEGVCCZDhHLuTMzt91Wh/iwTp6
9eCA3PNzqQjD4p2dfeMZMsQ2z5rvgsyvNathLWJmcj5KiJe4fIP6cz3G78SIrmoZzqaS+zF1eswU
S3egoZHNOphn+oIgGnYldB8ixFN0BdE0o4mLcT84PAxkkrd2qSyihdmWt+9zxpYKt8uwPvDO8AJ5
oDfdZQwdm6zfGRBRdDLvUs6k8WkZu2s9WnjanHPkS2aUvKDMxSYgkLTZTP+jvXLszdh3MGX0TkLC
cPL86I3pltTLkYTMJz1Up9GstnCwk5VlG496Cr6OJV5jw9r0ecaoz53wRlJP9I8NiS3SEUa56RN+
eRQRQ3KGJisRJKc5W64CbR0vX/QyF27olPIuwB9uY2VNvNuWHw4CGGRQaEKfuDlrOjapbu4cPZE8
0NfIvkk1ES9tDELN77euNRLPkW8BgUBX5KdhqnEjzRxZU3uOyepFXvGAarkxKLxTmyHFQ2/LbTal
WyYinkuQk8dsaaCRzWymqBay8u4ZuZVztAjLEj0vcV9nKN5Gpbdj7G3qqjjUEGDapDwabvAFuO+5
7QJS9PMxTsmeGsQ8yBQslrlFqmOQUV7ZI8TnD9eiJWDZcualExDT/N53U0jo8uAudphEKXMiij/m
SV4TXxuf2VqPHli0WwsSud0aoEiXDx28CM6JQ8LZNZrZwdPj1qnyXazaw+RJ0qLp2wxDO+DycUf/
PBjTAQvjlf0mTyqI76oovjX727rQXDDdVuQNtWnMRTITXSlOsxuc0sUmLIzhgW0eMOcZH04b1iud
fc5Jh7MD5XtDHmo3FvnRKikDkVfJIm6cPn40jQZHOoA9UN2dodhABAolsUNzsDn/8Btb8yH2+Vb3
5s72p3WN1KAwkxgAvEi4bxhsbFSJOYQ/I8nFc9wnoXJxUpbWLkn1AZ1n2zF37bMJSGhK3ny6JHXA
mEdusDSECj5VCx7c8DVp5Gw7CbmtMICKSu5UXuIYaPZ2k93iItveHZ4qlIKFTHJqJrtF59cZskRn
9scebrCcOQ8cIHZDo0BfeYawWMelX62IwadBWHGlKu/rYMwtEyllI6zMZkAYfDa3XWd+ISYJKkNb
/rs2ZANIzblrvT5lgRTJXh+Kd+34J9z79rEfsovbLtyoghRYaHUQP8fYwlpj4Pa8CCef35SK2eH1
n1fU/y8uT+Kb/Vel9Orbu6Y96P9cSt8+79dS2vvFoT2nU2VdIJW0oDr/tZT22RjnYmoSDr9BugFT
kV+ZmCz6tAPHMgFm/n3Fxe+2XwDSNNl0IkxiCZ75H0G/GS78SRkUmCCYzbBz0gt856dSWsZ+AiSk
z/ZWmiPDDVNg7ZcmkoTPwXbsswjYQ5u7ybkB4Hkq+4g6SuEV7NdClpspyc/5kK2NJtvVQbsrRL1m
0dimwjmb5GgPzfLkZODAJx+3pHi0R7xNVSXrtSAjn7X1wfOdr9j798vAbE8WwtnXGfvbjNofqCDx
1UZl1u2ywGMBhYGBmLa8BFJRBM+iJ3oNiqpbz04NDNkds4Nbd98nZ/rItJJ6ofVeak0c1ltag6QY
CeUgr1jn1JdfzAgcp1l9EW38IuDMoVG8xqL4WETjuchvN31wqSYe0KW0CDxpe+8L786uZmap8bPT
2aRwk3VhLxdYhu/QHgY67+qh6hl5Dm40r6oYXiBAX9SC1P5ap+Kd5/4ii/wlAnOOBYXJOS0B6zic
78Soi9UcQxDt6ghHidsUKxTAZsUapxE/9cwuBXO59PjB81E9t5b9grsFuQg3iZLiw9BaB5FNj9JU
ByuKPzEKeaxHgExOYN6P7GcrXHXsoDGn5Xi1yn4fld5TP4x7t7CuSjk3SDcxdU371KA6WKfaMa+t
7M/kVveqZUFJ0FTnuGt33cSrrwsdCjjscGD68FbpZL4d8SIDAipUVa4Ig1mbiGE7MQTvnGrphQn9
fm2rx3YY351uasJlEIcbD0a3Lo6bJswDRvpeNH9rbXEX5SmtinyZMDqA9FbpzRS+NUtonq3Rv3lN
+egy8j/HCrBLFpUGiYQe00jcmkAcQRCyg8JkEZU91J8N21rideQCqPTMEZx7h0MBkkhOmeVCyBqN
rDkPAU4RlfvLgyGGPETeTANSROyzSIm1rANHw2UlEn2P6oE3z66fm9l8i3P/vsxVSE4eV7i56eZu
FxXGFiQYc7l80+nlzhAuDYN1stjYZNbNbgb97lC3lnxlcW7udA1rioA7oyJoHfau8uGmyTaEsQtZ
xt7xdYBOYR8FOkjNd9Ceqi1N1naJl6vvR7vGXADQ6X2+0CW6/R7/KBd6uV/67kXwZ6TaO0fOECbz
yDrCSD3ZXv9ccnt5XnZXdZp21IPLmZ9vORdciet2MbczhNzhtgcwwIQob/UvenDsw3wQVFVsqTGq
IGwUUBcbEH9BBkgCPUTv8UFxm+wVARMQDiI/Vzo7GGl+wrC5K5hMu7Lc2zxuTAL0g7THrV13F7I2
z7dvmZE39DpT6MXpue4AoDjcnV59rI1pZ1CHmFV2sMb8MBGei7Nho0t+PmcnhhFHvyjggSz73jNW
uILZqOKx22zYJG1B0KDa0KM+dd0UWuwdYEB5Fgw9NaxUMHCf68Sk/R+hi5lHcn/bOp33RdUSvk6I
defbys9f8OJiWVLXpTbYCjOeGju9m24ZR1JEgfR3McgnxUIUVxXHaeKhgcKTRvMOXN5t9VkYAHLP
dAoSt/02zuOLMqKwiut9c6N5wMsbwOzc1rWBFf2YtyX+if6hXjqiLapKkq8dlodgcE+MobZN6R/z
fjgyHg5ZbBmmsz5VAV9+YZxxaXlksHDRLxWAECu6gmP81LYWjaHmPSEYHrhrCIGXkgLIDJbNMICv
tFW/J9NGKCpYu7QHVe6EcuK9oXwMFq2HDw8bffesCAE99FHaEBa6pQsahY+qb/u8XrmRBdnnti0C
Ki/NC4XduvJrStg0NZe72A/G0CKX92ZVan5v2iAJ/7cI4fLHBfCXRcj6vRv/2QbHH5/2aw0S/IIk
57NcBOVOEn/+g5xHUcL/Yy7PRP4PW2u9X1yHlfGs5xKma7Lg8R9yHotHbtlHU/gcjIwTvf9Ezrv9
9X8YTkrXNF1JKURqRMAPv6l9v1tay8QxLfq+nHFfjeGsb0vyhMM9VzSKJE7Nr++M3AQxiNe4GeX4
AYsoQIAhKFOuugEKHImpyK8kiDH7vYhswAiSDQbR6JCTjzJFcpLb6Rahtg+i6ap9WXvO+ywC4wHY
HeyR5GZDTT3W3on5AeDZd6tuPrR1TwaDBzvu8rfKgrFaGOVWI4NB7Ij9T3M8v0NitI9G5F0CbXB7
B6xz1GQm0MKt4S0oAvU0xORLUBTFN9dKsoJVdawuKFsGnpSWa4VL/lyW5Kj8mQHDwBj2MfVBQSNr
kFSGjWLG9cGIZHRyXfyyma627egk/19C7Sldf16/Y/3l2p7L+5fqt93uvy2vY1rzW/ku7V8sng0L
lCHS5u0J+a1855cQwG8P1c1MwLpT3rb/KN9tpuw8Vn9fUve7R8f5JQhswWN4E9Ht2xT6P1he51q3
6drfRhy3f6/rSIe/GcuERHCnxZD0EL9/dpooL625awxuLIPwmGpu9+c4Au2KP7Z1ka5jWbEFWLtU
pBER06Jh2dQcFPCClJL2o2pGkFdFA8WHcDE+Olh7Tn+xFflXI7LG7zK3QxuhzvCXdQlcUjBWXbly
uVYyfags3O7oH5uiwCYYVNvezLcDlr0EDbNhkcQoxabqW1ZYNWFbqHeHkqrOik8R9+gyRYdpzCCu
ynDJArap8nyruT0B0iIrFn3OAa0mhXfph+WkHOIprXNmArlnn9c18a2DWwALaBrU9PbYlctnVm6f
eYD3hbB25A4fBtOF1ZecMmvcZuzRtEt/F5T4UJoK34ramn75wOB43at2X9f6fcKfvugIeJl1WJI2
jHjiTI+qWaR3CLNHGBsbDIF7E1prXE4AJpq1FuMms33i35C7EASsxL3iwsSEy6CsQfxdnANHH3mG
5SkamS/3M0m05h6gM0a3+sB/+XvUwV4AvWQiJAu/XQDWWKM8AZNa52zikHAVyuRGQ3XJSvqbGSGE
bE4oaJFKBPa6g+ns+ddpWf6HvTNZbhzJtu2/vDnS4OgcGLzBZQsSpCQq1EVMYIoOjr5vv/4uRFbc
7KrKLOc5KqvMVAQlkXA/Z++9tp/WsMw51+cmuUR57ff0/zj8Ynh6+MoaTq00dkY7H8s5fWY/cJSm
/qXkMmRXJDKT9jTYy36UMujZciYTs1JWvuj2fAWBt2tD7bUtvEOCUsHDOEANPK6R+mhBPC+nfaEb
58Z2/MTx9jjKUNvXVr/Yx/B5tGF0eCQfIHTvLcnyaUgOCQLoFLIcnuVpMK012uObqvGJTgX43rBe
0MVWgzPjIpUWQMd5k4UurSpzSlluSKFu9wDL+FQP1tmDqy/J1IXSuwt1mI+zuV8H1I79Zwz10zK9
k7ItGlkcOI39wSIIznI8x/omaKTL9nMV8s60WJazoYfPH7bqaGJwgs+LugHpb81Bz3mQh95hsGiC
4ZcKrWrnahoXdOQdl3f4qlyM6myzccujwo/d7qom/W1NDkw4VKVaDvOKirGmU5yaN72d901cHZXq
ggnQ3xQxQZctlpSJnad9jHmzdBlKQA1XsWqxa1hvciS0w9ZpcfKzmHJnsyTYwxt14ie3r7lSjrgC
ew+s+SCe407uK14sWbFjnpdgS7WzCul7gbGmuPICb7nIvKo2fZFhzhDHyEHELhkj0G/Qq5G1zIMK
q8s8ZV+mrLgfCDa1kfGxw5wdcqd1W7yZ+CzmztxZPcepyJ5waZJ21+wI9r0ZI1AV3i2NjUNIHYVe
2iQksp2TTYEEDxeWYJ4kYaJZO+s2WK5m8jMao8xq/N6xM+OnSGfmcCrWWJeDd0bVgWlUbw4fB0rb
9y431Zkxp9Ctz4pnDR+vizNOx6Ylf07mgsygLo9CM4+RYK6jQwfj55EJ9GBZ6UUp6RfKCPKaigRA
zwWjMSjeM8n3E0HRvYuaMvI1Kd1WlJ6fioj7w6L2rOd3bBNYrikC9vrZgDKFzX7PhtZvUR1xDJzH
OvczKkDiasAHbKwfyMPQaXcd7rrUMM+NHu/1VB7KVgU19oZtLpujo9XJRsbxy6ofFeTBppJdYwzZ
m+/dnosX4Ft4Bti/8F2lvFtawS5VZ4dqRAfqLw+N1h7i5s6K4PtgGVxXtIVWgyUAZlzmrCshU07E
JTLeowibjAwx0QUjy9+6qgIZjbLnlPTuwjdyw6skV6hH9QqmuLntcJCFEURp/KTpbmBG9VNLBcrU
awQ5jaCBYp5q5bHo6fTphwAs54G84nmiU3rJPZ/o8inkd2Az6ShebVu2uzDJHxqre4/RX5A66D7w
WKpDp3Gqi67NLyhGOxMlIjbIRFCKvDTZEXbIbjKpnKZ5jSqlBsp/e3FCPNUCo2VZAkvOpxOmA6CI
dGJqCDApf2XhaqeMl4a16d3AUSEWJIwOOclszc+gzC/9RJRrjECnZL5Bw/Gm6p2PqbOSOXp/4pSY
Eo5PmH9Bxftx5B0DZfOEH2Jnq+jJ4LEZi9Gv2Mt3ixVAUgUbwFwoIs5DOKxomajivp0OzLh8dvjv
bcpajMHimjhjFrLuprhiC9Sn55pneqKGvd0v2xAWNHs5zgYPf4Z+lF580jsVhEtxlhEzl85SXEnI
8sZJonNlUh08NsfKi0Hr5HcplStVzLKbqu6qo8GJnslKGVcLqboeln/ukT/MEXgn/9sm2H/P4u/v
01+vn+uX/RzCqHg0WXE6hmULIYXLTe7nItj9RdcdtHvJNVOyIP55jWQCY8vL/dIUjGKsZ38/gTEc
sr6zLAlZWbfk37lGOs665f39NdLjtophyJaGa+k4Av90jZybKZ2TJap97jAgGJqKgFpyl8bpCS3x
kMM1CFo5meqANAbLDa5i7Y63QhApgZdE/UH36GYkiWfXX4zeHxtwiPD7L6UHvrJL49fa0z8Jk56j
hUIDhw8o4j2uPndTjc2jEsNtSOj3KErx0mfpF8xNvkwRaEt5m3nE2WbzqCt1nvPlLqyQ59vwHIJJ
0bOW2Dkf9THTL1aXnNf2QbGMrwDTjjBXfJmw4ui9V/zjpyiSJ9AXJ4K4bDt0TFhcDZPmRNruMGJr
Hvo8KBU6zUhKKF6dV+2DXLQdz+LrmGU+z2G/5NojYvbY7XhxRPgMiWJFg79HfKRcuwSZabMbWfeb
4LOZ62g2yNSzkWWszcSJQNZavawfnSb7OFoTj6h2JLcquOd06lSN9cVW5sfcMh4czGgSIzTVItPT
PKZXiFMPBbTGbaTogwqrzxlJxi29DAFn9LlzwOW5k/5BdcYhnmNrw38Ch3I8RKZ5EB6VeyHm32WA
mD2CGJlPXSwJAM1i2o8prbtJ2VqbygxPJcg8LdM+CgqiF6uEjhudG0KjVhPR8sdZT+6QNhHCcSu7
8n3q8tdERlS5jVxHpN914mBo6lxQMbxJrCreKl07hmulvEhs4AFwxax6whBGJj0fgAAtUuPcdidt
W2XJacIQArn9MXStF8+JoMBhtvXsW5NAY1Ql4S/NpSUS+sCrgyei1D0g5mWgHO+jm5U3ArlvNlfI
PFJXAWysJjhCRRE8UH4Uuq4eYeE+gtR5Ah363Jrpq8y4L+Jdot/HDqpafjVQLPMc9oGl9pqXXI1+
AlRUFs+ikce+dp4lsacN7wk4HmzJ0FXbob3YoXbnUF4TzuknNy/fSWyBKRWMC/jfMdtjvRTvlV0c
Gq/a0z5zmXVwDXoCvb6anqxJfbHb5RGoyyWK8EC7NI0m3bXy6leLB/nqIEjT8qVcxOPQQgzntg+P
xTu6k3eVrvviTUtQuvG5o5obTNYL+7WDcCbyj8lFJxo0JSPkh+TYN+a7i4S5hMIfpODHNNFqo2Mv
sfINxMn7ZSJW4oyGb7KxXeA3RxlFOBU/htE6tGnzICIYzI1eUUgyX9yMIpO8PC299k7Xz9nUzVc5
0ZRteYDYoiwgPfUxme0POs2QzozZPhIywKp6F2nGqXdntiW8+NzdM1LcyDUdMm+5yi4/d/wv0fjP
HYlXQ6j7rsXWoEj2yna8wrx8Uobnww69ouVUG4+EL3hehkOgbGn1HVMb9+bqYU6KG0Wpb85KJ16G
6mB3HIc8HWHAcuNgJrildXnf18lDrC0kigp+5ea2HBDMpX1lV3VfpcuFJMnZTGr7lYHoZqRtDeiH
Z+EmwWV2Z3fhclUDlpVhMFTsZ/CV2o5vH9mcMGUUREjVHv2QDo+i2LYwSIT3Gr0lw/rWzWzC98tR
DUVgaAP2EN7lXp7dsgFPVd8EU+seOxwqC9mLNqx2A79YukHajZ7Hh06xiQL6uC+4tUPl3KGBHBq2
2ZhlWBXLYBbjVUZOsslG70JsiOcO1+ys2c3YryK8z+GUHaktgNRLbsEizmKJlzjsH2XOwx371ID/
pLKp6gUTFC/xzsX2la8cYoaeZXaPs9f5pGBRUmyHEBvxepWTVdW2Ah/AYNlcVxjLmmzv8NnP7ZFl
Mf70FXdEIvE+R0QkVzBvTCKxk2F+TXgiF3zHkodYPXTHkYzoDLiwxd1i5MJXEjLh2ievO2dVGR9E
VB6K0PVxgF8a19prLW0GS3RhwHto2d55pnaCweR7U/I26st5hKGa4ElR3uQ31rzn86fQdeK3oSI7
5VT3FpM8/Qu+yfsVrCj2BXmmSuYgaVWXa1Pp0lnBUjSnWmrMJoCy2HWEMtpShIQUycSAImZRvmnp
czAx6laLg2+39HPa3kURw5lMdo6gvQLP4uQOl162J7xdxwodYeD2W7rRe5obPl13Z5lMQZWFe+oh
wCsToO2zc++0J0bhvW4tZ8upX2lGO1XYWozJ/dLwRlr7cFlYHS0OzTV5EOEZscFXGNygi6754bfr
vPpWJeaHIawPMHV3CX0zJMj2oS4vzIKAMutdb5vHwiBFqFPptjqlaJNLSxfG8uKDkt8a6XJIRlQ+
pCqTSbWhkZYVjd/YGnPgxKoi4prKm586imnRma4F3Nv4LBhOqaXHCwICbK4OJt+zp/R9nlhbxVs6
4X4M0/YoV/wO0zhEqJ2INDrT5dbUWH2whSKFgs/C2q0xbNl6W2GjswzjxZPmnV2O28rlTCNlBe4L
/qi6eBgceWgGHr60tLIuXdLua2ydK6VO8yqfRNAdvsTjsO6pxmWP63o/G+3Jov+1ZXXR1mg1TX5n
FBbcR/eOve3OzQQsO5pk19bjnHcU9rOM1YTNuslq5WkeR/yM/Qcyb3sLzamhjNVVDNwATF2JGTyn
6MEEtwDjfnT7x7lnZ11HhLIicz+A8e2t4Wwl/YVF2R6zzsGDoy8K6AZ6sm/swdfFuB3DaWfUIWZE
xCPIVJmY+aEV+76ofSNxWKgZh8ygCcLMz+yVHtoGtAVuprniY4FVvmvFmTZHzIjmqRy080h3crtC
Yfp8r5vFQYFc16IhsGd2Lqwnlmo4z2Hjmzp7pTG7l7jgLJAVg5XfGgFASJt8MeRVsqm9/DSONeAh
ses5myzOmnaMr+uiESgjkQTx0DUudc6IV01rBW2CJZfVWoJvM+NBbYHAFf3Me3I+OZV6NuOFGiP5
bVbpPyPLr37u9Y7/n33g/5O95+/Fl29/mVms9et+ziweM8sa2IQ8S2Xq76wr3qoNmZ5jWz/0H5u1
+G9Di4Geo0uHg+OHefy3ocVe61wN10U7ckx0pb9lXRF/3X3busXLQ5zCWW7o4k9DC2nQCKdBNvuV
o0X2Pi1y8tUj6xMPrC70byziN0o5WbBOSDI8SdJmPoS6cWctiqmEJQQIz6BAcu4WPSAAjcTs7kzK
QnrkZGXZyMesXmBU0DjONdMK+tS5YNo5LontF+7A4xBeYxLySEyoWhgoMm9vKtbwUKfdJ8OhXCOW
EVx8cidgTKNvNCvtbSp8plLSOtUPj6Hi8IdN1w3YEbLk29iKN8WCDTNctMshAR3NyDpTq/UR87m2
1Y3Q20rZvOB7c1c4OX719ODk7vdIix5pgtLukTGckP7X4ZwAUNlOMv/cISFvhAgdf4lcX5kObtiC
QrS23KdoTeMqOrmr/FSuQlSySlLo35SZtRZ7YeQq54dyRSWK8Y36QwPMGcKWRURl01p6kKc0nHJY
4NJZgFbHaLs3r6ULfjOPxqFcAWbI1k6ygkS7ebXA8Ow0su+ZpS2XsO77z4WuIhvyXH0emu7rCAQI
EcI9VzVFSZb5NBfToUii79F6obcq9rGN+aoMGCS63WMUmXil9HOHrqEO/4jKP0Rll/D1f344bNV7
p97zvz4b1i/7+Wxwf1mVZEvYtiFNLkZ/fDpgaOOh7vx5o8ETYH2U6Ibg4ywc63fCmM2yg4ubq/NE
gfAk/tbDAdX4TxsNRGXLQ9v2HCHZkvzYePxOVJ49NS5mL0efVB+0u6zVcDNlb6ndFQdDRe6znSSP
HuDyTY/PC2f6sjxYKez8aaYNOh6T09hFl95tH0xvue8wvisdzH+zatAqfTFVpW0lpaBuR3y3L9/V
rMFswtTlCHYikpzbonxSYAcnU3AKlbw5enQiXrdzuJONqg30uVrR7Kd5tf0UzlFf7A9wKNetbfw8
TAz2pEXY6Z25pF1cM772on+ZuLxkTgS5X7VPlPLdnN5ztjVHPEzn5iVR4smbp2OlrHtU/a1Bx+1g
WE9USVEWPe7We41OaQ18kb3OkrjlBYrFCXonerHT5SmZ5d2wyBckm6veshF16i8WMKHYmPgrbQwu
KnmgHnA3aOFDlSSk5MWlLgtfj4BiU+0uK+2etdAerNmzXSX7DBO0HnsPeEHOcxxelaZdM0ejlxc5
oui7k0GXTqJlH5cm+hLlOVv+ar+mO+JK3GrGlBJfimFVj2OfX8j8QfY1QBJhlnILgpNxhb9k4idl
3vM378DZH50pPUtyvUqUB2EMe0p9SGeOR90DvxsR7xlNI0DSsja5aT9MongJy/w79OYnVRoDOH7t
cQJJR1QhJywxPDRCnM26umS2dZ/lXKsr6Zv44pQTn5J0foV5ETQZv0IF4HBKoluekP8z0vplNuu1
KPKlGcQLd7YH8hgfi2R5wzADiJU+Bpz2G/jujx4CVjenj0wVj67Soc6NvN+WRtgXlTBBVDP5g7Hu
IMPY7jcGWXAgjgEARS4t77WwzmmZXMrnouw0oMJG+L0U+K6V5tz3SD1Hki/XQchd73HGoIhEe/Sc
q4i8xzIBWL1MxYM1ymcrF/oRiQg6fjKZW6OZboSQ/ErLn6t8eZiSeUeY6YElSHycBvukYA8aTJHD
epsNBzPdzXCWqQxoZtxzHsrRIj8xWfhmY9CXK4Fu6/TvbJOiCL9qGpbspiX8LKg7inq2LoQ/7rUW
iS2iO1gtA1igZNFPUgP+XVRTQdx3BgpVVng9KbjiJZarYjaT8d0y5t6zxtl1/NYMTvCFk7xAaoEZ
hWF1DX/RSc6Jb65HP4Gyu4S7wLww6Qw6t3suCfZU3sb12lBarfI4XHVHnIXjatZeiUp8SSaYUWvD
Ye+l7MuS+K7u0ktaK6L7ZpNvI8KqVy+zPzOzrSuQfFCfREdiY//PmfTjTHK4v/3nM+l/KE2N1Hsx
//VUWr/wX6eSq3MqCZsrpvkXv4b4xbRhqrAxt3WM8X+8s9r8Q+KJ+K3+ZeVocQuo////TOcXcz2w
MCjZ3nrI/Q23huGxsP/Dmt0FJeQiQ3NvllK6q0/8926N2a3aDAKh9NtGPjXz9Oqk3UPD1qJP851r
8JFedEEKcAR8n59ag3J22bhXPY2eZ8ZIurdx0ppvZHAeYMZ65xgj5wLJYte5dJ+EXh1gobqINUCy
DEGDgOjozybVeDriomcPO5E64DvgvcIrotknFHnQaPaus1cTYLMjprDnecoEyF+UJEd63XgWQONA
Ch70/KVCUO0XKmh713da/cM0dfslJBEdKffjMGsFwQbQPO1ov0FN3YzUTBgMkhEdvk3ag5iHJMca
KrXY9mkvKSYnYFZBFw3XFqwJBs6Djq+B53PWMCfbw7fOzj+imo6bds6WfapXRAjz/N7Lwm/eYH4o
0umjMO0r2BTqq9ooKErtOyYWiIYE/IqO7saZQ4JleFjvYsASPAXvbeZ7PMF+vuSHCvgGpTAHVBa/
dfrTJLJySwz/WnQLZah9/xZRfheb1SZusuQNFoQXSJnOe3eZ0iOQCECAdvLJwjfKVTXUAeFqnxyR
JjtBaXhes4aLNnZMcZHmfE5p1eL1QL0giUIB8sps3UC+Ai9DC01niH1qfHVS1tsw+LhSj/oz/DHi
Twjz1gAfzXMCTiBieZDkL3E2fZF09sgQbnGKXKCDdyzYAlZW/znTpQHFvQe1AXDxnWaElcrLGk0T
zrd5TG5qjpYXj8g5oGz7JlvjnnOTaLdlc1YKSTfrGt3C4VtWcJpW4MTSf4qGJXvT9HjaZIn2VZXT
AhFec481wmKhQXAuDNneiQHxWYbTZtTcameLVl3GEKBCQfofzNRaqOc+lkrfeXZ4GNPhOLI8C3PB
H1rhfU62fHj3nYeHpqfBKXL4Ec1bquxhptE307JVZocvXLgUGXeKkeyt0h/0TL0UefitTbxzO4Qn
0gDnyMkDNSJA1aTn4zYBcVpv2UL7cWfciKwfeUXbGGhlq7FempxabrLIO2X2uKmKYpdAdXDUSBHF
vQKvOaIxD5iktTja6R3jGmkz+gFPLe22C0Qpmbu73lprTr8blNDRz72RSb+NrOiSsemIOcQkYKVB
59CccoAS+uiXKNHYCG8mLiO0of3IlcvEDZ+C94876+Ko6UD7lB86zTZ2XvoBZQMWRUKXitZSQyX4
koL0lPqqhZpvQgLvECSGDFL9uBwbKhuyErxpTGOqY260ocfWaxHkyn1Op40LeRW/0A6GEu1axRbV
+7javx3vy+zxJvS0gwJK3dInoACa1k2yXc0pU0QmIwyMknc1f2MDJH8R1eafU+7XU4456b+cckX7
bxyJxMD/74STHksUojY4qB3BMuV32XwOP2o3TZdP9K+bF9Tnn1sZ+xdGLoN/56D0rgn837Yy1i+u
7lgcly5iM9K08XfOOP7CP59xtoFNUYeaR+bJ5Tz94xmXYezwGjAVNMNBLQMx7MnmMZ7VYxX2wLtj
bw+n5A3J5hCX4ZdZq85G1N0VbX81Q/Pei3oLNGweLCQEY/KZVZqdjaZUOy9z6QRPzpCafV1Vt6py
r4tW32JDcWxSnZSj0Q6To5N1SMEc49NxSVRS8nrsicO2VvnqQXMszfkKfpdgBZEFCUVwJRtpOWUt
vRdwJF8io31OZi/o11x9NB1nvB/MrKzEuyOZGGuTRs5Bbwy4cMXrqCGclKhNbv6I+HZKa5d7d3pa
5PgBcPqdVxWXJGEgMxMD/yTBkDynkzvhh5BI355s2KhpT6lTl905qgqyqgT/y6IaMfFh4etAau4X
kkbQZHlS5/B1ObarhIkNJaKnQe8cZd2TlecfAHucY6hAy7Cw1g9PogUfZ+Y4N5UZEC32K7mc1Rje
g5S5dEiRRhxj27PJSi5HTZseUMrAIZSHJam/FWg1URQGobHcm7OH040MkpMbRH8brgqjc6Xz2d71
kXhq7ebSIPkAbEXasP3W7YJ4XMNcTX3gBrPvHbKrA93yRiPPbdt/yNCIc3uitFp+KKxk2U4YLhWx
knZpPy9adxlGoPZUlT/0Mv8o55nCkjFopPXIfmoXSm0vUMv7TF2HKftGcdK+bgufCuIgX8Z9KzJa
UyGzZs534fQvSRoCG9ZgM+GxWWJITRmiTZ+2D7FKzgKPpsufgGd8J1Wx0yjHiWvsDyWF6qhbZVfd
Z2NHz1nycbGdC2bhIPLSizRLwrYMSTQSG/TCTngOVVoe3Sg/AFDbzxBce+jQTu2+tfhUydWtpedn
E5YEs8oZBO3doJx9zHzcOPa9bKjIsu29MkiWud0h0dpbjrjSTmNQJNU56iWlybo/Yy1cWyIk8piZ
iH0lXLJGDfN4DSYpvcMFHFh2+xg6EVYzwAFs3Vmu36KS76ktUSCxHCpAAaj/RmcdUic7mOlyTqnN
qqIlaFPrETMghSUWf/Z4a2xxNBd5zZPhCqwL+3y9Jy7tNxmNC6tnFROTngBSIADYoVMshP50wroY
gw9LRyeHMWNfd97mic7Xxv4Eqvhza4Dnw585ELytgBjQ8rknIHcWCGeh5VKeoQ49nFi7NS9V6h4K
OZ3CEdZca3A4m8eOenjbzsicRzqNMEr/6upmvBVeQuZpYucrEnMbGtMUsKQRHKBGHbRZRivraGDb
6gEdU4N+oGpt17fJLVZ6UFT5fhjwXaGL3IOKlDc2HzTMzd9Ga+no6tHha47zQzzY4Bjr8k5qpOKI
4wh6Scyh2xBJMFbsBjLywo/WQuSGfmS03VO8ePUd2fWBPp8q2zMvHnSR4KiNYzL2nbykSzPsFpJJ
+8ak33P7z0H660GK5vBfDtJWffs3kyJf83NSFGRYLIF5XmLSx/vEv/qXH8sVvxBy5JC1PZtj9kdm
9+c5iiXLBWXKlwn9xzz4f7ncNROjGy7Tp4Akv/q7/saoaNp/2V8yKkqOeIfB0yQbvI6Sv9tfemM5
svWB9dCYLfz/addQ7jq2Noxc6SdE4hxgy6LPLr25nKsKPCMO7Ni0PnPABRJTqlW5Z5MGqH7UcapD
lcJIzDN0LyhzN5FxkxCSGHWrA0+9bHLRQFxK3rCdJsluZsPn2CknD9H+YcbQal0t0mNl1+7bAhSi
lcSBQJrMO5fl2/CgKR4VxBPTvjsnLtfzyOOLtAdMmYGmD3dCmO/N5F1yW3x31hpgYVKnUTzUPdye
wjs7nsfwCaCtxozcsaqyoNaMIjk5GLkcZz6QwzhWdXnuELnrNN1nGD091IaoK092H6+Zy33jNdxq
e8/60uLJ3NqSVHFT+JER38OD5cyzYMFE3Glr69FhASpb2utZkpYSbhrL0FFjh+lUJ3RN3KQ0ctL0
oyJ8lG59qCZ5oEp6b5rVsTM1v8zVc5W2ZzVp16XFV944O72KfAcLj1pMjNHt1UtNBHn89rV7RhdF
fSl2OaAFNzYqnAQEPdVKQubG3eXadSQi4RY/KPWP1GBhWrBOZIj3k74EcEceWm7zE7f6kdt9zy2/
4U+L8GGEWXuSAlNyp5FukIeBIaEOlzfJ7JAwQ2TMEogm+4nZwmXGsJg1FmaOitlDMoOY6zAyMpW4
TCfx3O5oCLvgR/RLjrFIpneDlT812dpgFO3YG96bLrklNbNYz854IE7zOjh16wi1hPUjBDOuTDN9
ygxbuuZc43UCU4xizFUgCiiYYEQrGdUEI1vL6LYwwvWMcgYjXZjPjxYjHkM9RuXW7w16kObYp9ny
jnguoceaNyFZTQXXW9MpA3cf1/3NtlmLv8B1CizmTNY1E2tj0+DSKUucqUOy6SY2InaT0bgz67Wd
IsEe4HZOsWkqmovJJXR49E2Ebmxo1CSF4zfMkibO6ziCWsavU2Tpq2eVx9plrBwkej7lXakRcIZc
07g5G7X8oEkQUrr5OODKGTMP00h5zKiCCulj03vUgso+DTj3jS4NeqK+1JtsM9pSuFvlBw9jyAIc
aaL3rEitYxhpX9ykOIGb3SEQnN1U28XAJ1u8ciqJD1TtUjI87AxJZoLDzOJek4CP595wVHxmCoI5
Ou6cVJGN7hO809wCOSVBDNIjWLfbcSyOWMSDuWLMzPvzKOq7BvW9tB1COOKIQeDoTamf5KSKShI6
VbhvCjuoWdKMvLVYduwkjguDLIMz1HS2jFdsoL425kij3SdUuSMr8kfD4AMBNFFXoFRyxW1U9wsj
va0/QRlHp77AO25NBxa0l8por4syCe8RRBkL35HVzWJ/NMtKXhjPKXKFMrZuouZka+T9ArKSD/nc
VDp2uCRwavXMbTaocHMs9CrHGKrVYmBbXIo3kae3tiEmpcCLkMYpDXrjG1LPXcqDT3CF8/q3QSuu
BUsLI4KNHePZVgavTCJlEBkph+pjjeE+N8N2a/ThrRg1fTuW+jWr4leXqC827u+YKeGzNJk8UWjq
/TMa/+pYcDnj/vOJvntv/s2Jvn7NT0XSBrWB1Id2+MNF/dNd7fzCTKxL3fnXoc3S9bfT3DARKV1d
93RznZ1/m4rtXxheAQST3iaXyr72bx3nq1X7D5tfj7/GkPA6uCPYpmX/afOrhfHQKWBPR7OT9yHO
ex5WYSCGlYpLTYDs3G9FQgdWU3PR1Iynaslo0W3oQZ3c7DMuh4/d2DvbJcZV6JiD33vDdwU70/cS
JjPRNpfZmp4Tz/M2AOMw9jEQ5eVykRlL2YKwBq2I+WdlLxzT9lEMzZ1ZF+XGS/HOajreI0Lnjd1/
7/n4Zu7sZyZV50t30lR38LSFj3wBcKmiwI0EHnWBMqHZDJkFblOolXc0AO08BWxIxfOuNQ2u38bj
XIuDFyKN0fh1X2vdizm0Ozdn7iU/Q4r2QbXldwt7z07EEGs9wN649Sg4qtOd3U5k0Ji56uYm8v4T
Mu+rjI27PEo/R+w01wt3z5LNQM+CBrIZcFLqApPalHzIq2nP5X7YuKPYJ/X0WTm04PbJ+iDIM9Io
XbIpgVlYGA6mAilojF8wnO4iM5O0D3Vv7iL8JtRfsrk4elbxCmwBBEXdyU3ohO95scDLVc0mb7Jb
CjCUa1JMvTi0p5BrF4NWRQoydMyPcxGzQoiPY2eeUH2/iriPqc3K75tGvnk8/Ljj7TLFP6SO12+6
LqD6hbqtNbAiJ2Bl1KrRJuRB8qipq9TM0JdtSrilu0vDPgCKMYMmSQ+JroNesq2P8xJ+omblGdfY
MS1bHtg2frt+oLqqQsFc1NlKk+NszFeoiojZtHJW6ZCytbev+NGfIHtMm2Zx7oGDVnvATNuQVzii
DKxul5IHpMP03U+tQ7fidKrL6KmnAgO3O07U2jG4bOCoNCS6Zh1T2GUpdZdmbLmbcCXWanTkCL3/
VvAI1jzjXkZ1T28CR1bjpjCTO07udbTXp/QhlOHZqHp+vW5p7FiJNZspiogISNI3lYnNbwTWltZf
a9eosMpQbNwsOD+to0gjnYJO8tizTaCJUFdQDOYjjYsxK08N/nCaMZrJs818H/Gd9/Tpasx6OFCK
dcVELapJIMvVSIVnHbDiruwfQp1ioxhe26YRfI/FMLsXXJRU6o7hpxFDNmGkca90qh6TuJsQHrFU
yyoD2SJRUypR0koeqeQ0NyUaadxSUNjQOjtl9T2XSNAZBvve9e6RdDCaF4CDqWXnW7vOPoVDGlAH
dGpLXOWWhdtSMBLI12ws38vUepmW9ElVKfG/1I/N5tk1qQQT1kdt5spT1u4zy5qEt2v7vS6Gl9hN
z+BkHueJX1qzNLucCMcNOImNaFmOeKPFA2aGD96Q3XVx9j0WBOPd3IYExn3pTvfGdk/KUQ8ocxhP
9mDUpzzx1Hdyz+vEPRsnHabNMo50NOoT7+2q5bdYLvVG7yo89EOPxGIBys/bpd52/P9Nl8sOL2eW
8Oyo5Cat+D4H/THDhWBa8qlLq2dzThLal7EhaHb/jTm8v0fZD33XibuTuW4DVAf8MXGU5jey4jIH
VBiKiVevDY/Rdoitr1jS042ptyk8rTXC2XJxTCmdoura+G47rHPGrG/hCebgN7kbHwhvGIHoQvLC
wPM3WTMQVRhzHXbk2mjWlEcK2N8bm457GCxd0h1naOHkdj/P1sg1xjklPVsxDLPKSvd0hZw6vbkT
eXnMi/y1SomwAWf2bU07JePg00WOxTvpn2lvfA2z8LVpsjemQJQzVy5kYPP8NS/6/INbw0qja7rQ
KGPLO+uT1KZy2DSta7yFfHrWaY/+rv9l78yW4zayaPtFcGAeHm8VCqiZZHES+YKgRAkzEmNi+Pq7
IF9du91DhN/94O4I27IosqqQec7ea/0zSfh9kvA/zx2b722f/oeTx/qI/3XysH+zeUr/zsr9c0zS
YSDvmLAziCmu8IA/DeTXcYENlB+8JcePf6FrEJLSVsYXvhTPNLj8/52jh7lmtP5y9NAN8k9snqmS
Eb/6S0yy1MYqtQvqyMJp3jEu30CnC9yB88tAyRxgHER4vcw2uGtA4nZ92FgcO5pi+FoOyhXRD6NU
BMyTmTOrTj6k1d41TEiHJmo3nd3femG9aVVyxpUSb2J0YaDw44+oX14qq/tM3eZW9SMtnDa9lalN
DLv7Cvv2YtnI3ifzM19ygh3lMbU6Ck6Rt7F67VWrI4a31lvaLK9zUZ/63noxZXEf2YzddK25MzTt
tXPtW2Ppt1g27WYY7FvvmM/CULiRFR9aM4WM8QMTAuOcTjytJ65wSkVqJQ1p/2wr5ilwt46WRXbI
Q3zZYijc1guSjiEBhFNZ7DG7WWH6VxIk4ZYHUEpZW1LEkTbe4NxsjYB3veL/ZSLR/BhI6wm47ao6
xvDV44osMyTNZTlsJNGm1SOGaXj+tGtK/51jLEg13RiLr3aYjObIG/3cakp/6jTAglLcezx2mGij
5NPWO8tgBSJH+j6JLcIejmONIQ4mK2UtsvZqO9/ZdhTMbfserS1voLMJG7uPvmkXfyyj6Rm2pLCu
SeZN1yiGZ1SYmXerG3UMuQX9yProJhLlANyeEwgMh54yDtnVXhuMFGOnOTxEFi5lLL3w66eOUkQ9
bmcMFs2a3wdQwk96/VJ41MFJ4gdtYNrTJuSu1P6pqvpR5KC9N87wcK/TpNKgtg7cpS8kXL+6TnyX
USxJnOSiwKlU6/qRQU4gYMVnBb3YtgXOm3g4p4qdKTN/4oUnHeOskRGteh7oscMAR+qhQoOg4jbX
y9nPc5cSLMjaWL9wlPiIaOtZtPbYyACWMG9CLQD+W3uTCiOSr4uyRL5G608QqOpScahoAw60AiXt
wImWIBrpA+eKU98uR6U29zNBC0ezTlZPJmLt95B82qtMrKxqeM0G3R+95BjL+eytHcWFsiJoEAYx
EQczhjmUGdWJWrJW35qCMVNpPSiqdxC1tZeUIAVlSLZE5SalHqn19U1zZl6C1OnMdjxEjfpce+La
dPN7bSkvYmXGgrk8i5Hts4L2OeGkrY7JWaVh2Y7pXncFow9xaWv5TjLzoOXNl1jq71JTIg7RRkz3
Dzrd4uynxnjs+jTe1LF6MMb5win+yC7ys6ym96UhHNdpDowqcVwM7zu0hG+2YkFG4CFeVzAo4/lc
6QrgK4IW6XQgSv46mgy6YaBheQjX7oETe49dkew1ez7hZbxTF7Bv0fhQAuxkRbaPmc+tpYxS5Yrt
pAcSdk98km2zWr0HFIvDuDuIjHSetI5ePn+KonmJNKai0mEfA5Sr0miQGjthDS/NwjZMSZ5iwz5W
KLILhWRgNYcunstcW05ZVD3UHZRVZMqcVDT1ailmYFCxp7bExF7OQVbnt5HXtluJPeCeczE6ZEeU
U8/kxBHdnddFPwqkcIzy9yJ1z9Ih1mBjqyaMqMArU+0+0KfoyzA2tylGIN+zSY8n5x2MXkEAT90t
g7L3au+ZucbOxbDaM3K1VPeiZXx2pqUdGFl6jMz2MemqM59FFKLKH9rQXvCGoKgtrpon3o0iv1m4
NKLBe+s8Z9+IjCZfteetFda9sde0iRdzdS5UsA2q4nu2+BwmRlcUo9qio3KR8xZeay363hDGk1OJ
V4qIIbAEf9baZ3Z8OxdbZ5PyAqEjRQQ/4K5xl1Yi4NlzF1E8s1A5T119MHpmf6V7KCOalsSOZN1u
q4bEd1leVNaPBpMr1BRfML0z/uL1tHjD0SuzWyyiM5tbcjOu5EOhfRtk8WIDxJ5Gy0db8m3UEa3S
DKCipZ6ZHB8SrQCKN++gpyHMqg9lIe9Kp8LvrO8xlZyaWCW2j3Vbq/ZNEkPqLb5VqnJnxsRmZRNj
My1aWLmWsjHMhPqectMjap/U5m7cLEA7i/EBVA09LNG85Ao91s6EiZsekjYKFsUKc3d8nFPuBaNl
btkVgljob/GonItaX8vDvBjSYtOWxd6d3IMSj2fB566FprbT+mOJtgwVz0EzitNkyr2zXqAj7352
s7PSxNywbbp9dQDkj6WpGUJFv6+dFDBLff/PGe/3Mx77lf8+W/o/8ns7/4d1Eb/oj3WRY5C6oG1P
dOpf10X6b6CXqPUDL0OwRCTjXwZMwC8QuXGeW7PwjH1+BQut34gbWLRFbAeVge79vQHTT3vanxv8
Lhl3FUaAxSRLdzAW/uu+SKUmXxHocfcRDwhkrIFGb1PyCcw0BNUZQEdHpwBu+En9PlgqQ+M+GOj5
l9a6BG9fakk2T06PdorvM6a5SGCoTp2w6Putushtws1LqHKzWIZfauTeunpSL6CTvjlazMC88a69
159Ugw9c1hHlnZRJ7Wei/6iT7EW3eh/iyUHtWJja36shRgGQQDFKQcgK0nRtOPT1psq4BrZk2jBA
l4u240cSUq09CBBwDqXoTBCeQndM72Nr6XWoz0ooreQTHVWgL2/U6gPXHIIosXgUS98ps6vBl5pC
zRe2trbLHgSwoVJvCO46kAB462e9lz6z8ROPtgOfLRL1oZrrx24c9E3ezy/o4TEl82mh6NxjY2sO
umxON01Xvk9YH7YxLPwNlJ/nUrAl0jeo6fzIJr43vNiMN3Q3P9l9ydfww5iAU0KzzylJqivckvat
ZLYvMeT2nc6R+z4v144vTOd8tU22l4IPSpfTesr9nST8VktILFdcmKnpdQnHPdf9ZCZx9IgSjKKH
mR0Ryvhm5Rro8TFc6OEN6/ewmq6Jpx+VOb1wYeR73UH2dXwnJw7SOvQha9XeYMALcSUNkLvLa02n
mBUlrWtybrGNeZdv7FBEvqp9MjoPEocZUL9sJKExlhDOg0dbupLVuY9pKMZd8zzOSIAYWyG/AUnC
vb1RthHUJHyjx0XR7tVyOHiLPJANPBpxe1Z6yYz9aQFdPZYVT+962zS3xgNWBV8p48JdoQQsowRb
Ge1RAKsxq1Cpq8fVluiVsJv6LwLIp5tTFZ5oaHXoHUu5tTQeF+QXpoVmlwmOXj+Z9Q9t/swrE3Qp
se7swUBoNkX9LmXzyXxsXybxxtVpRsOJHdjMOeNVEngxzacOLLjr1SiSX1TovCO0USrgMPfZolmD
76ZQw1U7qBWd/vWMp+qdhhkwcY9sk3Lh3rLzCOBwy+cBwvJobr+Kukpvgk0BgCJnOnruaiLMx1sx
rYn/mRBT2pntTTOyr7GWYOMmubN10+iYtuVXlczm1cst76o6GUqFyBepDKUT3RKbiQCODad/lhxi
I+XbOBp7mZcX8uwEU0sM23AdFBR4mb4ZaHCr0sAITDgG2m+FtqSy2sDQ32Ta+2qLwJDDae+kqOO8
p5VVW4r0GCN1mDl6N4SYKAtuPKO9UkKAcWDzm69Ca35MeYQDF/SPxYBFTjvDjMhtumB2kWvAT5Nt
fej5SOqHbwmjybJTL4ObR/fmEj0sUEdIH7YnLh8kX9TlxdQwWfW1RtpUQ9bRkD0xmpthUTfLnqe2
DcGNwGRAMTZyzIKc1ctvSp9yMKC+Q6rXYapJvWWPzW03NchXtQT6suzKOMh01uixZ/vZlLhbbQJx
qtlV9QZFJCcPjeYDK/o/T9zftzkOc4j//sTdFB+f3/+dvWiuv+rXVMX9TQOz4P45bPFrp7OWzxiO
OKq+Mg9/ls9+7XSIMxLc8Fw6ZMxPPJ384a9HrkmW32E/wRTE+r0B8DciGtTm/22wYrDRcXnY8hcf
b39JOnp1X9H3TypwooZabhpXWNN2StLyOSkbVJHOVMY+SwzbJzm3M1DaGLVyRiV7tKbiQ1XAAEx9
APzjcxhlwKb3K6DJu7p3Qpcpe9X3F3OO/T42/L42ziMd1FH2B1KUh2R0qJpojzmpQI9pX1KnlFg6
nIpp6OD4cBf9THJ6azak4AfnYLZqsGoTWCocYkiKbZo/asTgS3ag7MvPrsyPIm629ZQcU8o3pRnf
U0u9NHiK8hFuh2sy8Cn5IMq6h0Yfz/gPwGKwy284YdNpL3B1tUrSgr2rr7J0v0xN+y3jc27waApE
uIqlom1agtxZC06C6MJAtEFxvN1QJ+SneV9OxpqFrvZuOgS9kDsOIrw/s2A0i7eau3VXQEHM2ChJ
wRwkDxiuBDmRBagqu74rd65W79csJ0Lf3diOD+qoHjNkhrXS75I42wu1x3tkHONy5lPLpqfn+u4s
A77fvhWjfNB5AuR1GJcew982VNnEVyg6amr7MfMutwPXhaKtmCi6piQOTDtIcApSy/JnEF9MdvwW
W+AC5agXKfet9uxh8lRg86Xrx/Cog3lQ9hrkb9AQW8hcu3qoAmrt4BGg24N9kCT/hrLbxarut7UV
zlQUqsp+gLwybxaIdOkowB1O2w6KhWL0R2dojmucjx5h2DbeSfPij9JwQkH+coGrEjEswn0UJsTz
BnCVM9upEfSktRgBWYSgohNY6/3nz1VhXTwZlKtatDkTsxiGTn5m9qCf7R3q9YOU5kFL26cYqBzK
8aBZsx89HIY89YeW/YwyA+oDFerym6C44ai1WhDHQCclziB95yDnkK6zJxASiMT41uKkE1m8ixbl
mK50Fu7ESiufWPscBCdDRwLBJU/YUiO2OusRb/heq39MkXIr4R65SPV0qoaOOu2s0dhK0Jkxo/po
dMOaUYNM+VJ6mmSgC0biOxNkxgr/qpwSf5ohP4Kxtxf8IMyiIv6fcYC/EIaKtIhn5sybxg35Mncm
00+Fx5XI6U7C/ugzHm9gK8e82itpcoopdTeG8qONzH25ItoXjxdG93s4x11ClxceEUF/AoRQ02Ac
1dQ3+OfaXB1REPhjHfsF+AWOHEc9RxXO11HouN1tzikUGuXEbFCZAr2098wJzwvbwRICpNEnz1U7
noiw+Z1iPKyM1cGDqteVodmlZ4zwAWpaFNhwbZaZmW66UpAHTiVohDsCk67efxltlY6DzX5xM9eE
Lba6MpTNNvOCSa/1ACnmcjRkyxNyGi/xXNffhKmUhKB5lfWeOhCJ4PGf59MVmtMJfH3gEtFivXYg
yhVSgWcMaYSpUuw1znm95YERTfclnAdeHl+kO5xqwkz6OIRlY76USnnwsom4LRkgDTs68xMR1Zem
1B9ggBySyX0YXO8V+gBuLPLNdX/nzt3dCgBM+DAdp9VmZT3DmPGbSvFHNTo4XDZERoTLMv2syEJA
6URspsMSp2+5myBiQ6ZCYsQhkjp3FaE5gVZpuJS2cooRQVcufis+CKA74mKvjk1fHVfWPMHCJ36P
S8rXnNMqaez6Ten7V7s2busHamHIsO2Rs3OKSjihumSXcgihViOPbiofIk5ZLn+mhSgvsdmzKs2g
JerqUNOxjf7gVONWmorfsarK9elsEkkmJbN3Qad1jLqq1AzrJQqwQR4TE04+wWcJPssjhJJxTVFi
d4cI6rxo7aUsFCZK0JEobtV4itiIhx3jNEmMuUtg668wKRLYHqus0WnPC7UkJifbvDa+6GZ8l4/y
YChwVXjtZ+bgt01z1xTybBpFYMUcLvn7IxOYtSym8X4wWougQfyggiQ0IZ7KuDlWNHlzSMWWwch6
9fHFC5fE/q5LkrtRaX2HCSS3az+ayxDIWRBZ4m7O2wc8qNs46nlf6HcLX280dmTuh0MKmCGF8zK3
esCjhjuoMAglREdF6ueRc7YWQ2w0RX8pdZRlqbS3muDtPBUHj+elLLMzeY1vcVxdeOZc+LbvWy0l
gsCzXJv6sCMB5aKOMlZ9AiopfIOE0HnIopjSuRS5q3IK9dSEgspDRaU5OKkm5FQakqqUxC9rFbxV
tcyJABq58PGag5RgSnpjVYKWZBpaNSSh7Es0WD06LBUtlrb6sSSirB5hVu4Z75ZL/RoPoNDLo9sP
KxEynBBtkfWE5EulHMzPiIirRcilQLXk9HMA4H/OqxrdU3bL5OMM1Li2C8LUfJpj+Gr5ZLMwfg2r
+svEAZZZkpBG+VQB/9dXSZix6sIGgJWepo/7TrVnnuS0KEoLDhdrV0mYnZdp8dM+lsSIyCSPCi4Q
3p7i7jnHVSZwlpEBgGhnBQYQUH1FASZJJVdjeWB53Q+B92wZPO3lnxnWzxmW+z8Tz9v2Q/6nE/X6
q36dqO3fgHHDc4HAAlXSXDXhv07Uzm+mgw7Y+pNx6NeJmlwV/UnDsQk+k4RaF59/nKhdhk7/j0H5
E175N07Uhsek7C+rSpOuLV+czh+Y6cJfUlLlyGczLE4ShKtUrTHVB3CsfDzlg2J8HabRIWkiuwMp
0unrGK3cQDl2oaH0dOKEbD5aY5jibVok1amdjSMNyrfK6CZu0YICK4XxalkCDaG9plenqS7FJqNj
MRqunwy8ofX8IxIpnhbnYETqrmN9lJOQtoG6RrCxRVyGUuE0V2kBWP77BCw015RDjPXdsoTvadAc
8sUOGdCRsVxlL2PM9qY4ZJELEsBJl9c2idyBOZeTe9uh7H80QrlLNOozPHkMMlptcmmGbqAQxNaN
cggRjdUR+DI6urgqVZQFU5rDtqqzj4r34nkBd5Y7unbNPZaRTZLsmllPyZRpL31nQ+G0mokyER9G
7azgpdetu8FOA80ZXlqql5yNiH0BN8uNbduQEjNS4WdAIRcD1gOuZZWR+Zh4xKGK7SRFzAx7RD3m
+DaR4hoT5UraXDL+gbA5blnTKeffniHOFvkQkhzB7stnF3pKyxqDaumPw4LOgWywIIqztmvMWEM1
6kGcQuREFrqmJLVeKfpWBDZJLs8lUKL3X9OpynGOZ9e0AUuTc44Ah+6p46EzDAyFS6iSvW1ybddr
LdnN8pZY+uNAP0tgmnKk8VAo+XngnKWl0biZ+FE5Kr8T+yaR8MbSJr9c+qDp7L2jkLFa5ZWa/lE7
0X3bRHySWv6kk6wmBL5xCnJhwIw3AISrjTKxcMti5Q7IBlU17MkuRFQOcskqPclX/Un904RCS6Xd
tj/9KMWqSlFyx3ouprEg0INIpVmVKkO02lWyVbRC9bZ7qn/aV8xkeYj4aYAHuVoqx/bRoc7pLI+0
EZaNk6tfJ7pDjdYcXMU7mYv2whZop+XD5+oZGqKJiV9zqOuZmdh0S6nUKRpBqJI9tdoB3Ob1z3lb
sdsTEskfhZ1x44GmrGl5t/EUatEw3Fhfr5b6PJR0bzdZwibcAJnU9t51AAQG0IKPeazoTIBDJYVE
P7TX1NVw/RT2tEECaHwps2ZoNoMzF3vTqC4jFQTya3GojvHVmmtWQ+3JGRToJfZubuOb0E2xrW33
RUuGu8XEJ96P6WnFnFGg2Y9EmxkC+647PzInCGIux6kQhxT4SobdsfOaIOW/OMC/U6kjmbxmJodh
c2MGUqWfPMzRa10AnWzKAtu1stMjAnJiYKvZnXOc9S6p90gdL9HAZqeoJV3fpUIkFt8jRnl0GbBS
gruLmNUCTLzX6RcUnMlgAQLVa/vnjsLTRhd6fjVT8SSWjhCmXu2jJeGM7Ly3tfll9iLXdzKlGk5R
Pqt8Wqjj0VO0OawocknbqMkswKqLDSarLivJnask1iZWUuOUxy7GsHRRs2bTt9qDsEB0NtpVT7h4
Js1WjvmT1jHxg7E2u1DO3fQSIW5AT8573vPrtQuvRI9axUuerXnGoUPhlY3jzdqOFUAChG8A686k
J1h2qjvb6pDa5mBYKH5QsVQ0Cn6OcZAl3X3DChpKg/VkGhvL0tefJad8Tv82RQuuz5wofbbeBMT0
l7ymgiDGSx55uMO8sCVfMQ/2rqO3VaSQE0n+k6g7qwPjZELsaI5CA/Sk3bInjWQJ8i93N1qdeZTY
XI7A2Ny8g4v1/GA0TvHm1AKOuquR7+yImuow81LEdY03fjbl8JDSO6u6+saE6btbN48wd4Rf6e4J
LlDIW+/ct+XNA8BAnHZnceKcNA6WRvRPnur3yZ/LIOy/T/62iRg//sPkb/1Vf5xTYMt5xKRV7+dB
hWXWr3OKjXXFRppI+dkhO7VKxn+dU0B1gNZeA1XMbv4Kl/IcE16251g/QR5/r5ylUb/+yzlF10Bm
rrUs07ZtY50M/qmcZXRwIEerK6ncK2SBCD1sOVslG3xo5jYv7J6JVOJs7Tx3/IgqE5mmPt7aYwKO
fymJTcmIdDLqXxNbH1HkRzO2PlB8PAk9utG9f0XUB7TKs89NUvYbWAXr7WY+T4l2EaZ4sYwh7At3
z5/Wgl8FAW9q640o+d0VxSCLIhYqOYPc9bFy1iLB6EU5rnODuCj3ued+cSc8YS4dGo0sNNuW08Td
KWPLFjNBW7jMxURqWsPdRDgW2Thu7AoeFXwOOpqP0okDS1EfSdz7y5LesUIBtt0+VEBLNaUJ8abg
uCMtoOiXBZR/27yasBR65Uy0xx+HfY2H2mlYDrBJX1zrVHhcNJhQ1WI4M4KsthQpD4JpkLpE9wNu
816SZTDysKOBPETJG6Hni6aB3Jfm3SRe08K+LhO7ddc68Kd+ZQh51Oryfm5RGaYJ5bGEjkn+Y5l6
Et89yZmpS9Q7Z2l44K9/f/Dmc6FwXgFhKzUJ50e/q+jIOTzx7VGivWRRqBAfGTpI2swdbCU98TsR
ljAvRVTdeC4drfVeylIhr0jimgzuagaSDogLHq8x8waV8tzkvUdVypW737H5IUCdg98uaeL2e5Va
kMop07LNi2c1W4txUiPogyGRqDP3o2lYbayWmaj7hjp212oTaa+ViFG+Z2r2Nqb6VyOvX6olpUWb
Hm2+bzqA3Ciznmx0czwKzklMsESI7VrCwSbjZ/XXefJgSRhAQ6OwtLEZ0L82dH5oVU9Ix97pjQqG
iTzF6nyG2iyVL55FTynOw6XJjxSrOaUBkjWnu8pW/cQALuWyS1wJF/XbNFtbu0ag6S3bhAPgHNEs
qj8jGr41jSUe0yyVm63uNr40BeffV8V4Jh24s40Y2ni1W2vzo8j8us83M5PRLnN2DKxXa5flJjAU
7ytP3TJ/J6X+kpTv7Uiyq9miR9g6rRYWKHI4YOReReTYDNYGFuRaNb/rAFzklN0ykW7YSW0WvmMz
PUb5PC51yIZum0Nyl8OtSZ/ZDGwRiPlRgT9PtzbaOGxnydViYqGLeHKX90zZqC8cymHgYt0R/uZB
NsaBaIGUlcJ5Z8eRfhTo1QeoPbk3bqPaOjN8DNRhvEtmk6EVgSLyfCUyk8TLTG1jkhquyPsl5P4A
8oedyswhqmN6j/YsH1zCgZKQYEtYsFlTgxPxwXGNERIndNZcYbsmDK01a2gQOmSdjsmYFKK25hEt
Al1D095NcmaTuWYVS0KL5ZpezNccY70mGqc122gRcuS0cuOIf08s8ouJDXqGqK+kFEtAnSn/PBV/
PhUt63/uw54IZn4vCh6BVZ8yXEbu9ccv+/VYXPmpKixWllussdRVGPzHY9FULdrKIKxgfFBp/vNj
ccVdETThwbmmU/6l5MQejE6QRUbFWkXDfydpDNT73x+LjgHV6ufX5v30qP35sQgnHldv02f7oaeb
HEWPkUf6L+VaSQFvDzwnaKYkbPig46q0U8finmYmvEH5OpOP4wl8bhrrfuwSriIcfGfOox5X3FgP
RgkciZ1FYQ5benVHdUnueyu6F3AUdaKArQn6arRvZmFRi2QNpWUORB55BY4V1KnKpQ9Qx5gyaJ2e
Oo6XTm2hYgC6MOn5HY9MSgdaca9CvY8U9yjV7GJP5l06dURyGR3o+aGY4tDr80vH6gMa023OE7F1
m+TeLJwn5rrZRkH+OWogRZrB2ce98fPgPA7pFy7oIfTFL4Ue71Qy/OBLQso01JEqphL6tY+ceyfr
b52ZXvj1p2QZeaYVe8jVnNjFgUjSqbGTB2dwTo453/e2fW/p+SMXGJKxQC44A8hPWXlfMCq/2X1y
LeuBj+Px67T2GbwRunam8QgjfriORyKbD06myubPKkRMYnukHREtdrzNRLbCK6hOdGuJIl/rFOla
rHDMPtp3SUslrHqvySLgLs3lHcSU77JGPrFMRMinrn3O4ujJsgnbzfrNFd69OtObqrom862Zcejk
zHy5utFsY21xN7oxi61qj6hyJh3hsZDZRs7YIip7aTdu4vwoVFs/oH6cT7rTpT8KLWqgdwy2n45q
WFFJIz9jfSvcuACplHzmao7GsYnAO7ZSf53Ufnpy66p7gjjKxrPQ0EQC1RL8T6Xue+buydJdJ109
mNZShG5LgGSeKx7N0vyKiCH6PtBb8g2PK0m+HAw64fR79oMApV8U4zViPrUFes20SWEGreUlqRca
o8iazWNc5TlGgAQrgwIPN581ExVxkxx6xWYFmuaon8pnN6cuQ0Fo0zbQA4V5qLP629KP5ibWuFnB
WucAYooL6R1/DVNnMUVoLnyzsvbMzecqhwigpVuD9n6MC07m0MNSlzWh0C3jUI3dcvCUtgq4xuv7
RLRhpBIjyUugTu6S7RaRfaPso27YdH3oKSiNuLdevEQvtmUpsUrksKuMgRm0MbKYnLkEw7PqzOUr
6J1sD8LLgXFSPDeupnyVcFkwycVgP2rD6EDC9ONrXKOd7Wm6JHbxNc3jU1Mv46bRnTNAurPo+8+B
8wQB2sdSmR7mtLzvUEmNNcOLLIlXk8Zpmo090ux9zzgZuFj4z8z458zY4X703+9im3ao4K5/y//t
uQO894/rmPObRy6JWq1ODvdfy7UuE2UU9S7DjV+071/XMdIWPIeA0rk245A14Pj/x8bG+iAjufG7
N5PGzN+YGlsrqeMvtzFY5Myt4Q2TwvDWkOWfHzuqhrlk1tsMVEaCx3oOY4Eg3erv4kz9nGV0afqO
d0F8KZTFL53h1U6WE2QIkHSp8lZ0XLuG9l3LupvM5bl3GtBOrL1YYXl1goFHVPmnQ2DeiWN1myny
jU+Ll1IXYd5Dk8gRGytLQ1aweVJL7b4e3S+VWX0kRdMTgUK0qZFYQMygbCiqPOFau/WDReTZldmJ
u1u2NetI9YU6L9vBbIxtg9DmsFjqV7Xsjm41B7EqPmDsnJbFvTpmdU5GEoJpyR0nKkPHGlFvKM4P
bpyPo2Kwumy4ftBTlKO27aP+i5ea8BArpQ2GWoSA4nCppWFOj0HS1LAz+7BMyYei0DLrkG+a9cGb
+08Ny0RSkn7XwedST/CnMj+gUfALoAAiso923R7Kmb5paRxGLdrWPbEt1XuxM+0olOFUkuqq9YQc
y7KXFX+lKCNYT0aQ/1YAANMZnzXbobCHMCG43ajDx8IUvUW7wOV+jxMlWG2RbWZym7RWah0fqtRI
akZZwvajoTvPnOCJ1zNv7ph2Znur7bYl+7mNbcfQ3qOdFU3n0WqgLeJ+yPA6FeCEFC6S6NJHHikz
wRjHwacXEdFmtG8r7StRsHMGozPBg6HP8WsGUGPNP6j8uwpZgXxqSI6O+EwSnubWYVAIrECVjpXs
OfXGD9nCYMYBkeA2FY28YmAlC5ACm3Z2MjGfPF3Um4nF4oRMwottnnp69tEU5WPK7bLi34qqFm99
9rjI+VCAH+RQ9abaqFfYii/68tRk6RuCy2BKssAoI6Seyae0xvshsZ54fpyNguZMoZ3GvPu+2szn
uTnZcbOTHiwFui9lZp1JLzxg39i3pHpqhBGtljV+h9Z0a8vs3kyLhbxv5Wlok9NhINsYlQ9W076X
em09V27/IlOeD4Wb761KuBb0hHSXVUi+QG3oZcLeEzbSul7XRRKwfw2narwmA7lUOlGLW7OMrO/N
sroaMEzLofzurXhsDZ85M1JqqSU76O4SdcNxYL+rR5DT+GNvGMecxnE4rs0CFVlkqiY7qmZMqKGn
TB3f0+mMfCBwFlhpjBmygRUnAnMfmlmgQWDe2Dpct4GXBnLHmuiMy24iq5SAzsJlgUZVJekTXf2j
ydMZyvFORTMFRCSIc2/f8B+qaSIYGERjPTmNWvnWuAbUMMym9EXSccJcm4Uar9nJ5eIVa6wd7LPk
5qfhSnM9Mlc9f6QpCdS+CucyPTYGzs5mOHYDGvhFOyo03JMU8EXfBKpRnvpSv5RR/U2JEJRa6nVd
FZT5fBHANGax3Kcx4ps28nO1pPON7VBa6GOWm0ueeoA80w4Ct1D5sBZ8DJw+MwBtpVIDSX7aHNL7
1NR8byIjzEagi1XqXMqma91zYcKhbpT3WWALUfEWcGuZybCtEQZMtpuhZhWQolwzsi0GpZ0Kcyjy
nNAiN5VH1lHhZd92HeJS8zBD1iLH5LtCRQ2kXiVrmgz5m6BXUhK5UY0Z4LIRmMm4m8qS9Y5xcYgS
yLI/C44YLm+OmaFxrrt3fYF2R3jJpnbdx2X149TlVvbzka3f/bIMqHPxGgz9aeZKX8zz3mVxktu0
JyRUkjx7dpKIgkuJry33BUMSphoBK0l0a9FBDq1vqDrvOnxymY6il3fZNPvNhAsGJKphkYYfssAF
KSbR4Cr1sm2KZsfskek0ChRWhCPumhl0ewfyJ3FY2HstSIWcLn3ZPg/K8qIk4jIwS2vWt4m5OIfR
K29q2j/OarS33eYc9/K+mIu7jCOcBTCOQx4jAMOPmNqJxSSJ0l/bcmbjpT0KZhoU9I/zLE/RZF29
LjukJvuKbrIvZjbuZIZMM2pRFJn70bE2fGsOirl8KVINmSZPF0O7dmJGalr9X/bOZEluI1uiXwQa
EJi3OSDnoSayyA2MxQHzHEAA+Pp3QIlPlFrdZtpr02yWVFQxMwHcuO5+nH5V9K39FJtq0+YzLZRO
vPS72tOD3pTMo4kWxa8mrad4IZgd5VCv4DrAMHT059CnZhemPenEavwG9MZf26P6IOfQ43DQnMLG
p4e9UyufC0uzp7vNYqob/Le8oYyLhecB+BP7BmzWQe2k2IJj+X2RYyOXCI3n031jpueEMNbozLxM
7sd+UsPKqiksHD2Wr4XeDuuJzmPH1YO2cRcrNkeILpwYGMP5U285L0XC4rXw/K2pc1OXsiLgn11i
C4xS6r6PmqRi5haX1ukrJAOQQgDGj3MBuLLWAYVrk/0iTeMyJNHjZIQX4OGLvCBwPZRlhKFj2vpa
x6qQNhyrHLZa7lPqDs+OwL8zr7XKIqwWNRsOnBdBtZnpslCzh4fZnJ6UFb6ZSiouOiYK9MiTQ//x
rHmI1jAFQw/3fX+O/dZZ+S7QwEZ+LjROP2pIcoiSfP5zeYsj51xExvnf6fi36fh/KhWrvqT7+u1v
st8wUn9qFZ54x9iJLwJjBfYJ41eOnHgHi5X8tmP8SH8vyfCfwzGrHPpzQIoj13r88qdgkIWrGQ7r
b+uafzYdO+Kv0zHBIKgzcM9xPYPt0v8SDMqxM0ZzkyLKV/Ej0YILvVXXgpBfOvLwqadDoou3id87
ybjxy/zsOs37XLEFcMxtWgAii5DKW0BZJl8kIkqTIwPFKmpFS5xZntuh5yEOID8Zjg0w/9xD/vaY
oWz6I3SnXVWMytaY3BT1yBXd4O1SxEU+zsSMVsJ6bud547KhLrr8CuYJXDJPGCPfA0TdldgMWRAF
cmhPpkmJNO110L9f0ibGyeXvJsx3Q589m8K+NPy+G6l0xoTZMrxVQ7jVhXpwU39VTck3LEovgicg
xTebQtWQ0tiiW9PBJVdc4zIZo/7CLL5ZerhKejZmkFUmfGQ/n65tNB4Qa16qor35g79p5oFtiHu2
xbjtzZrEj/tsIiFrNMWFbXbM2vmjng8Ky58Q/NETS//MX0XKjDaGUZurYqARXffT45jKlLi9DC+J
k34vR7avlJUEGQQxA4G1ojtaQgqzWRZbTFvCUPJV83WLBywmZmpGtaY9D45mP2QUrC1resp0PrR1
Ha4H2wY4RBVZPcrsKLXR3ZTU+63iXuPBggUkLq34a1TKD7XdBxnP0qWBw+KliaHOE+e6VDmsm3R6
6guoYMPwlJjFrWzDXVbAxubzQhHgOlZqLb1sgDTCf23QMNhgFubCKkh7epg+LS85xkvbkm9eBg8p
F7Ynjob1iElXr6Zdz/+fmxg+qbYNJ2NnY9RxpP8wpu2DR6QGR/dOw2juYCTN/EateM49YszHSdgE
sbTPIx4XBPLdAgx0U9wGCsGYkupzG5cccIbtZMd36prxJkzbHmvs6Lh7J4uidVROR7xIewMu3SDF
LQlHlhz2l1kgvlBfUnXuUyHy21xp5y63HoRPFQso055EimqHXQoKzMcnPSnnuywzSC6SH904QRvB
v1tvrYn6eMKi6zErH8c6f/MwZsql6NyeTtLPDgTPFhffxoND6HXZxQvLa4zy4+Y+7joC29N8chMN
Erh/GJJ2n1LfSoT1mONUlz4lLi6DDqBlzJ2HmGshD0GnYT2aFYXSdfZeB8zQpv2t9fUlProbiW4l
GvEeWe3kDDFwWFyP/qEYjbcyRoKf7F2+GA6M8oCyRJEetZpldayl1a5CyjBdb7x1dvEgIxg+cbtP
8ujeCXjKk7eWOENJwdIuMl5q1X+uYDBk0/SNwM8mct27TaHUNJo0uENgLbRgaWr1Wad69Ig7fEhY
ZJH+Z1YHnDurvlljjUWmGI96mTirdMByRavInCZ01WFIIA9hwW1gCnhhy3dMpAJVX7navrdqB7+n
RstMF18ss3+w9Pi9Vhq0RmawiFtUwZlBVt+NbYPjw98Iq9tVXX4o+StHLWTlSFwG1EiHWFhKZ2jP
pW0Jsc05hDpFt+uBUce5JC3oM+DKS8hFKbv8XHTeIS/8u2NWN4/vMaeOsYUG+kadMobkKbQPI581
1oy8Sj3Y4Axvmnu1quTZbDj84GkipaWt5jLe1cQj0pZPLqUkEa1jeYJ5pgtPuPvukzBvZVkHmm2c
pjA+tP60xYz+gfjWvuWtweG6r1oGOmjMFXZPCbmGyNfRku1LV0/bxMrOMBu3EJpOspp3I/faARdp
CsSaIoo9NrUjS8dNQzUnStj7qYdd3JCImOdT1NpBCgs4x0RPAPGQ9fal0JtTFVZ7g+hybjmHQvcD
yolvGR8Frxefu8gkWxg+Gva0N9GIGzd8sj3x3hrbtxm8YKicm2/rtz52d82U3HWQDJEMD46fvfX6
iHFZ45REHmBqdpaWP+TYz0ygY9LNHisAkhE5StfMwVNgWPNx3MPIPidcQGzCMbL0QQ3k2efVLn4k
vdNTTRo18fSr1dr42wVwHetLRTF1jPtbec0uATRsGdUOgTyYCaI7pjqHXfaSJMWHEqgPmFRCLYsN
N9y68XDxh+zaZdG3iDbmCM8s2bqtrstjNJEoCNPzpJvlQnm8T4UkgOe/jpl+ECo7ca7ciCR8aOf+
tPzB2eQEZetQGRqiE8cn25pOjd5cjEF9qnQbkVvuYdM+Ona7M7vyoyw4xAv/3FPVYzgt+Rj3fWKY
N4NEhTSHJ83zCcEPWz33MCnE+2kk7ecMPZkC89YSi0zn7pSRopRheiRDGITY0laGJUERjFs3RBrs
9UfDmvacXbBm6d/1XG1mI31RFUcTVS2fs0tr4uADb6y14hnfBObx6JRi7Jexuseje4zxCBQCAHmb
nDF9bCLfv2eV+dhSu7qaa8xpDABQk18VPz6nrmMOSrwKsQOKfkdS47lqDWTt8TCF3r3srHQlUx3L
PYoqFaOREyJcI7DN7q3SLCzj9ilCg6Jvjxbjemtzbp+pK3VilNbQ2s7dGFh8UDwk4tG0LmLJyTIt
2GSIrLC+elj4rSh+jgFYzlN2iTroYL7mnkrwFaKxdpGnXedIfsiz6r50pLYx1WIkQ1djMe5DvFBC
qx4SUkuD6GlKUKepsp5rJ7pAsdzEunnquNdK39qNGLRqQgIW7X4jrXurtGwvHqmbkEdYyQvqi463
VFybIjr4uOclloQWjK+M3K9u55AGkpvc777G/vwK+u2UFd2H1otPddo8UcK1/fcksJwE7CUv/9/3
5Jeq+hv45I9v+qnN+u9039F1PC8GEugPAfanNuu/wzqN9YiSShNP8yLA/nEMQCX1HfgAFvv1H4ru
T2u1/Q4jNAcDYQrOAyQW/8mSHBjAX5bkHrUMDscT1zEXn+Cyjf91SW42JpkxMfSIitOVuIVJe5iu
3lp9wsgp0pzRQfSLQTix3hzEgBWofPZOyYwko8K19POvWdvc+ok+rXwOEnrwUoI/E1XgKXepCHUI
bMU2adni5Dl9tQkFlBgdwXusxAiLQ2ODx3bEmMbPPDHPE0kXZ5zhm7DCzbNTNquz5JGvTe05i1nz
gp0uMILohQrsHGMf9mKfijeXQ0hUYAcl8SVif8dD7DqF2slT6W7gNqmN4TLYbCRPXY+VW1Fi5jWS
Pa1Au4nq7nTWth03IJobtrMd76VXwQ4B39eX48aoXDKG81XT2KVzD8FK/ICCzEUptrWV7yIfOY+M
YjcOF1YJm1k2qxZnlHLNbZMBDiDZn43ZF2KR7NNALLUMQDg63Q5nTDVvBQrkgskm/b+RnnU0RvXS
ukPgxNkGO+ep6oj/lyOYYBPSdLQrmA4JvD9MqfksynKFArJZ9GmTNmCdCJrHk1vvSZYbKURIjwVQ
uS9ccRRKULndvC89H/yPPLad+yDD7FxD1/c6eaT1fF+npOrwmNiQLzHKH3Ut2TuaenIwEFveU1nq
twmiYqw6jJ3VtqdBOh6LN5whbL7zczfkGwFjksh+z06nk1dmnwXNf9blxNI0PssOV/g8IGliEXfM
7GQOaq96UiBR2m6UM78RGNwWSXVtpUvacHwVZvrdNOV+BAW9wvtXrjph73pNizANA/OupxasQixW
qpTPaeTHW4f1E8WH/kc3kqSbKMfJ1pzUT2psr2NiFJu0Nw5FotvXua72Zm8/Zbzh5Wpo0VSF+R4X
MzAwcUsZuS0tOZq4ZPQ0DVdtm+1ScMJ9oz2nlnVGmDnkJkikNMrfqs7cmT6YKoghG+pOOJ2muK6H
YIq747AMxawjawk4qgkf9JJ/R2V7FmL7ggiWCXN7qQmZMcApcjHRpAcGteFZqz1naR+kjr/ubP0Q
Um09NtHJJmGP3HCRUXMtmQnAfwQ1TjtS+ShC2mbJiCqp8yGlink5p0Qs1Lmf7GItCVy7PoAG4Xxi
nEQtVj7LYzw7hGKNLXbZvaKWo29T+mTJPvpjoA1D0NMd6MG1lqzVJ6+4mam6eco7mXb5GI8QH+ms
jof8m5qthYNNEJnsX5mwCK+em9E75oB8thGE78CiUzNMTZgfIxhogvbxY5HN7ktGrjjIuvS16Tja
6H0mIIxZXKW3hORG488zOQ+QsBXU0J6F4I6GIrWOG/EcoZox1vmOjVNhrtcEE9Nm1cUl4zlxjeW9
fBwNVgLwzKMSWEjifDQJ6OqcTuhZ33BG27rwNCTHKS4cBqvw5jEcYfBjh8brooPhzv29k/KEBU3Q
gipIABbFRFa5GQajMXLxqguMs2Mm6ezGYME0MXzyK3V3jGhfo76VhAyTeHj0alStpAgqmuTpZNv2
mv0U2uIWe5jS2ZT7FJ5rk39BgeTdH6+YQoOMTo2JICtOc9iSpSIQYO2dnhU6HxssPI+zSD/0rtrO
RMYbt750WhSMmvGkSu/KIuEbnQd8nDiZV9XW6Z0HETtAbtvAJmib6t5tTrRTqTVBGDkwVlHlaSan
nOTRLvt6Zfk197LuKY6ddTFnH2Flvnl5v8C97x456h7gGaxXjkbDMeFzqvfigP+ElXkRtEWisQ3O
diP4XtIAawN1dPkVBf+Q8uHXAElRb3OcLeIGZoNRDnwIKh/k2IavKH0vbJYsHPkAnh/1lGbkSX3U
s/hQ+3T4TBNr4Zz7UPrUArF1c/lqsimNFMUmSUIOod9UGYskLqmZE5rgkurQ0jiD8gzRAkjLbP/l
tmQxDOuLf4aMUKqTgzzhNhUl5/Y6IyGccQCaEueo4JuMEHNXjhr/Xaf+Zvz2/+c6ddPXefI3xu/l
u35OUS52AoMBytRtx7F+ADN/TlHeOxYxzC9gH+2lcZiB7Y8pyvAxhbumyc0POBOzz88pynrnsmB1
XNfhn/7ovfoHVgNsC3+ZonzOr9jsPFCfBv6FvwbU+lQTRHdnMGKYdzal1e4HoznZfXVze/2lAo7S
OBT3OONj6bmvktnGwKWksa9v9I6AGQE2K9stjD3Lqd+ATu8qnT+Mrzu2fJMoyXXHcwzHto1UCI2T
FHQVeC6f7TZiUalv/cJ/0dAZlE8Cf/BOkgT1FM9HFjhBkkBexCY9+NVmRObLUwqNFk2CBVGPnu9y
WacgIgqfRS7/DdVxj6gxgAquhdC4h9X0oKbo3CYEPgb2jVAbYTbspVYhuPBE0NrHUKvfhzymJmkH
Fsq5z8YMxXhXKpZHiX10vHw9OD2jE3LoaBxEJMloCEarElSDFkz8mY2j7rUO5DtWN6S8jaI8o2Yp
WHBdOkr+dmxD0veQEV2LodKWQdIDfIvLxn/flyXXqjsDfVqasNCEq3I8zthd4bqIC2/hqWtJncR+
M7ClzGS+1wb2NkmM720qa/9O5cn7jjzaisRUjM24+QTLz/s61ETzaT6Ei46zlrC4a/SvrY8MyDb6
gPICURrTQYjLXAt56TAQnLWQu+HoUtGZURjiJTt8Ey/G5BrbJvb6RzYL1WOxUChiqJl+kxwHrX7K
rYHEfhuw0HgetZY09qSvaUX8kMIEH8EGr3gW45ysu2iNHWJfxksNYcvvuDETacnrZ0JQIS5ixvpL
J4f4aqddtunq6KueudS7D49GJY6hawWT7jxIaA5VToyLLoSQO/HUU3DS4Suc5BGZ9zmxoExOfFAN
+CCTPZ5m1ppW151p0N3NfEDHRO28pAoiTqspzgVFvo/D5SGu7aNq4wJsHiDsnrU7OB5h2h8Q/R5y
1razNR91EX/FtfVxKSGRVJilTrvrWFP3LpkF/DGB0dQ7VSAeWPbOaXmSMNU2nr1JYpZkkFMwWgS6
EwcxMIAeyoYrQHQa4VOW1E/2HD+UJgvr3rmME65weGZ0JRbmg2f4cuVTVkiRs7OK9Dpb8yb5m7ax
vPUk+1dE62QzOuFbpEnY7GXvrdXsVqc88flUSgiLBhG/ZAQeraU2HRFpSUlJR+MEVFMP5Gl5Mgrt
2Uswb7YGOcB6CNdzyj9KHEgTMTO0oVOYofSNabdPWd846CHehs1TkNIClxbRAiQYGZZMMnS1eZNm
n35qtIYaU7wV1DY2u6GfiGgnmbX2ppgfKTXHHf5vAmuMdMTc5/nQOONn1OPq5M6tf6uZYigCmz66
Wuw+hNrSu2Y19eHfPcBviiCH8/++B1j1bfZ3ciDf9PsTjO4oZDss2iSTFr3v96cXX6aVBCvc763E
f5YCcWAvZEHofcsx//+fXfY7wkrYUn02Cws98B9xoHFz/+XZ5Vm2EPry3KIB0rN+hJp+CS0ZRQ8N
PWPoZ2A/lRmallvc58i/WvRJJOyHZczCus8+lSIP9LluIyj3LA81ZtzNMPvTimPr+KBmzaLrprvg
AaAqT1iHgWgOe9QWrIbZufvQ74a9RigKBIBDEUCffu3D5OZ17achFVYgs+mJgdHc0BLE3aZYNpXc
3oqBth7bs1aKp5dvcIsbh1NStXfOFHt0LgBBxknm3Scf1g2gw2MBzZgVxpNgxShjOtdNicvErA+e
119iULZjPL9Anv7sKVa9tWJ5T/2NtA7YAbdOFxqrsedAWuFPUAKvRlrmapUIX6HN4b+ZeipR22n6
Uo4diFYsUj75xsmbiF+G6V3nRoW62WzSKBlOfT7ecHLk48pFiKElol+btvPKm445h5XcqqKjao6H
c6jTceBDSyprfHtC716QkhxMSZgPYeH1vrL2c+x+8+IMmMQ00QOrIYX2RXjNMuvewziL/AhU42wd
yrb/2LTOoSzFq66Lc+T6j4Qg6cySH0K3JCmGSDUQLLagJ5pk1h2aE1V5tNihay7aUdftcRyBS6Xe
F1CNQghrVHeOeAO8yN5FfXnSeInKSVtbBG3NJj+2mXMyogwQR3YDDLIzEIc1RiGzmU8S3RR3w7aR
PF4WuxmPlxlKBUC7dSJ6zCUmzqSOU8S4rN5vi/tKVtCXmooMrnsowTLWAFH4iz7U4BoTjCJ9NH62
PEW3ex+07I81SI/wg772VbgzsKVHbUZHMeVV0CGV3u8UtEiPBDKsbdxWgj/T2A4OD6FyvGkQJ3n4
3DpW/+xpefhAp1QLplKj+oMvd/17nrm0RbhXeojDDemEo+DsBbEGd19xivr0VMBFHCvjkYfVtbfC
ren2xiqap1dPlFtv2d2zP4p9TOigyUjFg9rrG/EQRenVU5znDC37QBHNyUhTPhUwSQYKmWiYxLWd
BIJIPoe4HUicddfaZ83EfwacagViAwAvOjtSSc9mXACzm8EEDnBc5hYUNtptJ8XB1D3Mc4Z5tbPu
NFj+oZXasa/pSVscWpp/5KfdkUjUV0aJBFrPB6fuIeyEd9nwgpMKxhOzbQgOYVnb1WYYkS7P9xhX
Dw5tMJ2wthbpPuHXO1IgFGsDjuqOYMm8FeG7YTtIVYFq9KaN13jW41RDrtpL6c7rqbG6Z4vY+IeY
NmbZhycd/LFPrUFC9aOVe0cO8B+pmuE0ORjrorY2YRPvUre5pqOzpfnzqtvmBQf61o8hgKXyfd4M
HGs9TqCklmBE+6EK9JztCX2SHkUWeaef8AMyX9C9pjvHhIBIqKiWbbIg9Fj6UG1VQ+oy6yZZDaxV
BLt030eUVrSbWXagFkN9hF2eEsy4MR7zPNlKA/KTIyFGjZtMRSz7O4xL9HQgmoQt9WquunRu8mhC
hw7NBGWlD7TaOII83TFOES2MUAz9g1mJYMIqbzdessoXIqJn0eLp7XVN7jPCWA0YJQUvTkfVnRFI
E6d5xW6EgwIP5UhzJ2iIjMCIFvcH14oDm74VfMwmJq32wPpl13r13h/wqmGZGHjJJGbZGE3blD0i
hxdk5XzpEEEydmAGHfRNWAQ2Ri3ZjUeTE4MdxnvuZnvTG0+UqO9Rfy+WnpHTSdi0wj6m+UbvkyW9
fYrz5Gxxyl4KCf+dNH4oDvr/PCzv+iT/XrVfGSz+Eghbvu/ncdl/Z5vCdH3DxoNPDuaXgUNHPnAo
dqY/AgMQU8Qfx2XnnbBJQ3uwgn+fK34ZOZhQvAVraHq4hqiJ/gfHZUP/K8/FI3HtMNRwZXJCF+Yy
kvwycpgsSs2kkNh+bIcNz7xpveT7XI7Eh+3nBnS/1oTHlFU+VT32J12Gb7MmIntV5H7/Zne1fjaH
6rtf5Ma6GcwJT+i4G72UPGyyc4QZQLmo5pVjVMlDFzdFgHUJmdEn/qIDeeVL4lvn9zUMFbR7Y3SI
MFJS82GqDO2DgXPrm6ek+4jpc9cO+V5C7B+FI4LZssn0aNygo+X0KdSNCgKdfvpIput0lg8Tj1v6
difxxYic6T51FSKHHCA+2dEO39eVk3d9pKyCFqGq/GblYXIooXZj8Yj3Pj1BSdUEQ+qGK5N6wbXB
+WJji/6WVDBUSu9rX1t1QOFGvV4WmuSsmhtulFc9CWHPtlZJijMNh2+Rb2xyUE3UK+kO4i44CM2X
O9WW4cqVbnvyBlrvrcWowIw3XjLV8XfSUxXdQgwoZzUtLZp9pSm6dmfjZNnFU6XP9nISI3Q61tZ6
GkPXXWl2KbHlON3NoxDeCAXrarvvis2/1/pvp4r/qS6uP799btu++49r3XL5vp8HC/0dhCxynL/3
t//CbvL0d3j7CHJy4viBNf2zwIgLmEva5KLWicn8erwwuD653n/jpHKH+AfXOvyD/zheYGfEQc+N
gyQQEIY/X+tChBOlUP2M+wJxnSpsFL9DBVTTr2kxcK2X1sRPneECqisM8PAO6foo8/yYhPMZCWCV
am+ZAYax1p/0YsJklL1kZE3S1L2bfYnJ3LGmtUljSBD6er6pE5qiGgWbyY3ajw0236OAgb6iESbk
WUammxYEQIW17I46NTI1OkLdMHDJaP7ki3jJp2OPNobcOqZD+L0xwlfPagOHMW092W20GSDpHaE/
XEVb39NU0PBUZeLiRgXeq+WkkuHOOWHAPmWlfHAyI3DLrFwL1n2buivvHkYb6E2ju8rhzlHQBDGp
mp4rrcSPmKWf9H6SCGNsQca8Kq5axPlD4VaQerupCjKqWXb0HLjskV1cOdAkm8wMT5iulgznVK8U
88cq1qYe0XS+Evo4aB1Y1qZrj55o74W9LEFgKfru1bdtMvRUhOGJ1oO55M5TNqDcitAzIEtYOz8Z
8qNtTi+OCUIWcyMftY1DoCLj9wVxAb/0njWPICCkvVtUjYFS4O5aH052FWVqbSiB3cph0vSsrTur
10gQ349qZWL9ojDcsuY986/J9oZgrJleIFxvzbm7a4b1rbJn1BFJDoSAFpJBaKN9oYoMibPDtHM3
4a7qjCxOh9ABfm8SMxGe721ePRgerxbu1xu26QdnjAl6QeMa0vcxbMXFBP+gsXaD5U1pDwde8r5U
zsF6KdvZB5EKm87NPlFw9Jza7qmHSNp3/pG6NIpPYeN2DkicFv86lTSZsenT/sGDIr+aG+NoV7iN
SHUlI500qcyewRhhO6Nhfq31uL2xzJ0q1b+kSUo8hY7gZIKG6TfikmZjsdFK8yB9fQ/xrDt10j96
OhoX9tQxgyheDxePeX0dh8ZzlvXuQ2KrpzKcnsoRs1VDyNgRnvcQ1+ZTbY76Cv/stM5KD3PklJbX
NFTljcjA4seLcb2n8ZNLuOvf2/VvoxnD0n9fAu2nr/+5A4JU8/+3atemPxwz+N/sgVwIfCZ1EDYK
x1L69ec9EHOSARTPQeb4Mcv9FDGwgjisk3xL2LrlLarDP7hT/4Bj/zUv6TEuciAjX+CKH1aRX6ay
WY+UaMw+wsrQ4BdLvE3idg/DLAeKItxboiDUCVThtcQCkkWCJqeGCNH8OevmdG1Gw4NNQoRzRvWy
WJl6WK5KT480AX8x8hKUkx5fSTUdWRndWye8OyS/KCUlhga0q+vcFb0s95zQ+5rox7E3IcjYAl6x
ni4WX4DW4cktOZVOPmWUCbId5BI1FzhBE3p+nUcdOOewrHmLlP2SdKBMO9TuzCbRjtn/MtopxMCp
eitsjm/G8NpmVDAgLpcNEsTcXGugwTRsB+lQPpo5P0HonON4/sRctWV/Cy0QJFuFel7I6FAvRXra
j069rqNez/vRtNf9aN0LfzTwccNt2MFQy5cvBX32UtU3L6V9He19Gi1+Nm1+bqteTPb9nBkHbBZE
qkhDNxkFgCVNgIJGwJ5mQFC0hwVP6IBtzvAC6jQIgu25lDQKzjQL9kioA02DpVOSRRk+wwzfyaWK
0BLQamK/Fpusy0ZmUTjI2K2Nk7kUjqc/Cg2L/q3vOlh72iUHE6DABaDjfu0M+AHDQhIwpuQJ+szd
tNUd5MepBTkQgh4Ie1rTmvzS4MnMabYSIAokJ08vlY896AIFwoAO1kOU9UcDHymEkQ9L8lOK6VWn
x3oEgZB0WNmFcW5BI4wLIyFKgfcv1AQVWs9ep0ER8sp1JcvHroyDkFROAXDBrVJe2hrubwdz3LoB
WcIh7B09zdp5Ir2HC7lBOnQSYAdyFqZDC9xBB/JQ1vFuRAevgD/UzAwz8dUhwyu3kCFmF/coqIhK
Wo9axobGbA6WbE6j7d11Q7sZTnrMQE14naBhXmeDpDN0RGcBkgLD4kVVIHob8+5P6bkxugCm4QcL
X1U3pfcWEh89nscW1EXqZMEE+iJ3vZqtokIwabtVgwUpWXooiLNPxNqjVoeaGN3Hmrw7WttuJgBf
EoSvjfBxIBjP5fpVEJRvCcw7NseMlAi9UaRv/RKpr8nWN6mrPrjcPboNp5TpoJYUfrvk8SXB/HFJ
6M9DOq5httMtVxAuWLlKGm8OhWvnyB7rYRUL8dEwB9CTIGIBUmfRcXBz76nl+cVOlh8t670XP09J
LGKUjzpt5SaudS8XWaeFPqh7+yEyDkotAeRBfa7M5DHKmivMYWer1Q5QOrdeGc1yaEnw4NhzQcDE
NcO1ByoyQZs3aMOCHNRv27GnzjxtdrVREPliAZba3b7xSANa+rWU5knN3VWUaueL7NWhctQqSLHh
L+ql91TP/V7j3VicVrmdHJUO/Sec7pWiSBeB6dFGZnHZYOCTeOxb48D96MNQNBAZpXdrDPMlU8mz
PXGD8caLJrB1Wjo3PBcFaxUJTl9e4VLJmxUQNTgzsXg2vnd5/mWIhBdoZYMqyqtOsO5iqPlzkppf
+WQSIYtUv1J2SBtJBTcycoqHbuKmK6bus20Vr2ZnHlwZPYtqupPzueW9uZ/QkFblKCkfrXCK5NEx
LIczAs+rJ+P3VFQciyx87rT8Cx1gZ60rv1AXI9dT7+LsmnH6VD2kYfzEL53bFStlja9W3X1PbZUd
RguDimq0DqsGmK8M4/pzUteFAvfPjysUcB8DnEZgxipc1ezjidsYBWdLLU/5PPeVQ5tcq9F97g6+
eyT+1lmfiIQUdHHIRF/9O278djpkbfPfx4315/yr+js0kLVoRT9Ph8hO4mfL6K9rIIMuUaYJFkA/
XKkLG+Gna8J5B8MOBsMf579f1kDuwhJirwRnD8vDPxo4BFujPwMaaGfGu8//2iaAYSE4n/66BjK8
0mrycEJ5as3TZPuHJsRiVch7jBJVe+2zW9DjUHRnGrWfe858eU4L4JAFbWh/UZihYVPfuro+TCL8
2pty59X2yVXmEd7ta2In26Yct6JOz6RpiFYUgTeF10iw/5hQkxM83RgaUCkOZM0PRVZVPHTkpVtc
UbW+Y3284Gt84wF3Ca3GpSp1SH4JB9m6bkGpu4+e3qWflK5pqzzz/FVZVU8yL2gEap89sLWErXZI
CGtXMqAQp1Wm86zYvHLoxw1Vb6uhPSchv7buzfEjtvdEa2FR4DXaQ4w/RIQiUrrRa9fY6fhRybTm
EGrFq40aUuv2lxJIpk9WOkbd4sBzZj/2Yk9KW2vK/zLMNb0GTlCZ4i6QchrTOcWZjwsg5i9DZZ7Q
1yas9Cry90rFzWoak430x3WDtQRQxC5dWidEuTQC0kdd2yjUzTlJu2NF+IO3hhgCFlEr4pGpFgTM
pibCUFoqkKj9i8Ay045AOOVW+fQeef2h8+LDBH21HqOHRTCKpbXr0bmtKezuijP0mocjGDbGnWWf
VmqfJxm+FEhGKDIBJEAy2eEuEvQ3G0Nvr+ewQyp3KKsa/fB9MxZY45LLXAIyk2g9E+59lnS7nAR9
N0yA9npeHe5HlGNZdvPYYHuouwbLGFMVhVro5JcKaCvA4EO9nPqW7AgnvGyZCXHwcuzfjGzcDS87
CZuXwqwvRG3zcyobAuxlZugtttcyoI97UyFixYhZElGLattti8gVI3aNlrbGS7ThjH+M+ZtxGjym
/NohkgnEslaDIk9xq0czwoBvSEdUa3itWkYPCwxGgegGd3ZfxfVJb5zdEqevEecGRDoBmb5Xzb5H
vJsR8ULEPBNRT/8/9s6ruW0s3aK/CF3I4RUACUYFK1l+QcmWhYMcDvKvvwvu6/F098xU9Xs/ucoS
JYoEcb6w99os91aWfDQT+4al38jyD40SYbTV1WIpyH7yqNhoCFkWllxewIW3pINXyTJRcbetIutF
2tu7nnWj2PaO07aBdLZd5MJSst+2k9Q6R4t1Jdpom+NBPpXbJhNQPixhdptjxyHdUsFtW0+22uYO
XfrnssnGQKlYUP1YkvasS9NtbwpZvg1XPrGKl92lEDfpDWZK2+6A5JU+utK+2dpYAT5mI5uWYvYr
3BSk2RvlYUKo4U+8RNa2y2XMs1NZ7lr1QEk07RyWvpLl78QSOGEZ7LAULvn4UBpzPbMt1lgb29v6
OGPbxzrZZa0sWS//c2j96JE3F8N/P7ROTLX/Os+ku/3XieU4LChYMZg/Q5w4NH5K/RwYrwgVLER+
vzsmfh1aFrHZyMX+/aj72SUj9XNVJIC25TB99P7e7sLQ6d//3CWzOaHOoum2YOdx2P77oVU7omXD
hamqdqzP3sAn1YPoTkZ8p/UHw6iAetcnkFvPK2E+SgwKmcjareScia0pTdasNKWbAm8A2WUgyE+4
D/kafVCqJ88TKqrcFOzCewJBWIgQ6IKKfD+6eNy4haAS/5ZikVBYGZqo9WduhrIrdzbyVIccHDQO
oZppZOuOIWOgAtmy2ew2B7KFc5Pv/LQZKeKaHqSjnSb3N3Sa9mEFeewM3acMBHIHCplAtfc0TS6l
xj13TWk4veakjFDOfKdqylfsoOzT5ci+cuMsizmN2VRsDDUF3kjQDmQ0ElgL/iZqoOFrAJtXwM0L
TVgJyLkH6LwCdt5A4QVnWAHwmVDlq7qmhxQQdAwQWt3crzTGHj0tuLSjAjiaecCl3UjSrTHuzMnc
r6S4DlI/ZnOzL0vypth3j3V2sevu5MXYGXlZ3XigGZvJGSHvZWNYZ0B9cqDWeJMPOpDruGSKLJlr
1rq4xDQIFUTsFV3jBCFbR9o2QczecBHc5Um20m5Mxdpb0rjPGE20fpFsvG1U9cbZ2yDc3objFhuY
m9kIy2KbY6KG2h0r4LszXB/KD6K3+4PuvW6gbwnxm6jx5rvpKvWLnqR0PZTxQTfZA/dVG+in2U8P
81qTA8spOKUu0Y1Z4oTM1SF3YB/xC71tPrerNTLHzrkLilHOR2ayzs1U4xYZTQLL1U1/iO/gyUCQ
uG7KxAGJYoxUMTEJ4N20ix4ixoWQIbtoccJ2lfIsM9I7Sw2HjKaXmu9mK+6NerTu8D93d7D3ZDAo
CSYHYXsDRJEKipE1z/CTykwNFlpthtu7XGC1yUEYJv1erMWDsqWOQYZJG/EpVYipVqxdvC37sfY0
jPF9AYhDYFTVkRiSu74fEP9p5HeX6K8lfeG05YWh2UbxcEjm7Bhr5W3WjzdCdkeJW7cgooxu5IK0
jyvB3AlQjQ7xljXb7I7zz0B7iwE1TFMbYEB/KIzsXsQQXuYp9eEdhV4bc6Qr8ENaZQec6FPBdeSU
LNS7gjC1lNEVXRTGnSorzgVj+QplrsGivp9Q6AJ4TgoVy31/osvGNltdR73dI+piQDBcyag5bn8R
us0XwFj8/PlYD+wgSvtotuVdA26ZWOwwRlxZoQusnOUt64yoaPMDuQVcXguKdbJuNHM3dgzAzeQS
86rEVAorQ2rqo+3VgaWoMXQgL8nguel8UFM9LAhYznBV66hX+rgMjcaIJJZEAwBMC9k8zvq7WYkP
MfuSSsWEIuWpxddskCVEMg2qeUY2qXNe0VCuIFNgDqAnSA+S6EoNiKBsGKthAS166wrkKYSKDSRp
JefavHE9vg+rupZ3R6zFxD3KKFsQxZSZfNR4YoqRXCtLEo+HaKDsorwzj/+cvD9O3m2H999P3rvv
naz/qrLnLP119LqclB5bOpfz0vnddfjz6PV+49iFY8Io+ncF/q+j1/5t6902bh8H8B9V9igK0N9D
OQHZrmt/UzZg/6VdtPgdtKz4gDfFpPsn1YBVIeMWGnGApr5eGBUpxYUImq+IpCgIyUaRsn0Dmh71
BkFsOQSAgpE12HFywxzUzyr/yr48imVGK+0EeePtFT4fxrw8IBUjqsK1b7KkW54qjQT6zlFYCrL+
aokkn/CcYWvPsR4VxCulzXI3OZWxtQN57fdO0RF01PGztP6SmVb6pZ7L1Q3sdJxe7EIwp0pgpI/6
GMWypW4lECN9hGtk9b6Y45dZU/ZZMgPmtGiThloMwUruC2iVTCmOi2ZJ3x3qGRyB+tAWXbeRZL2b
zCQWWRNZtdNAzlWTslsIevLgdvbiUGZkEbZU5od/Pj6/T1twh/z3j0/wVv7nXFIe9VN1Y4H1sX/F
DEBN/lfl+uMzwmZnKxxdFDnUu7/GLZal2oB4DMtika/ypZ+Vq02AOP/z/7EF26P+xn7nP/Ew+QXM
bVwVBjMxSn/axGe6Ymdo5TlBXFyXqYocpoADaWbdB/N1cqZT4QWIBp5oug6Ouo0yh/HKBOCVJJib
MVFPbltnfmrGT22OCjipjK9K6+4mIlmwJDB+ntYzs6NvpPrlPmbaG1XXnnKzuzq9cl1N415myslp
VPBe9Y1aEPih5Y9zPr3lA1jxFVDjKtUXV3GPig7gDnwA9MnbuLNvUoeIR9ET+INdbupCVyOyZhKX
zABW59ZnFR8idepeX+yPpLdOKTE3TB7umZg8mjq14jo+jw3tfswkBX9iUdknq9cPjkvWUzVit4mV
I6MNaJHis0Ds37Us5O38HDvTp2ZsrksR70s2z11tHWSLWQGiZFo0Fzbs5z61z+owQjubofk5DIV1
hJnI/saaUTLWtNk4eNlrnWjBVGr3Bl18jfNZQ+/YKcbOUUzfxb2cLTWTELb6mhca8UQ+ZRdZg3e0
ATnA29kwSP6I4zknoNRhbqMCo0/jCrqKuzfL9UEnwC7nRpDDyR7J+y6N4Wy3k58sTmhAZ0omzCQK
NF/m9iIjYo2n22EmVVXkRtObXSZk6qh+TL1ewdzXS5QEuCvctQ3U9jZRNWiW7yTAssp+ijUDh2AL
vPGq1u8dqMntFynfMwNlBdbbZRyDTkKEYm8w9cxGEkYoaxWOZc4U6bXpHljc+bCs/WpZfT0+DDAc
VzcN63r0+/x+VqZoEYCOkT6YeUkZuQcqbXktm7x7u8Bmuzy53ifoJfgRHzNyvpz6vYbH4u0WEICr
IJYOAcnFcLfwqKcCw0ZrfLfNl7p+VIYPAai4yx9StTlAYPJVcHQCzpDWRWLKUJnh4anU46xsVlui
d0VvtUE3jCYgTPPOYkE5MO4O3UGt/NoerqP6iecNxsP01mOhdH0fIIisQjgMaBXsBPPyMvqNoXRM
66n2qjZbn0fdaNh2zU0FTXluH9DfpaFcvXynAdcgX2m5phUl9K6QTftZDG1FIgH6z8VyLu4GavKK
/qX36iYi5IP8v2kaXstKe3CKGPl1zPST7qs4LE7pkBiio7gGl84yRWYvXbNQWcq9YNCXc/WQlOi3
dgr5xglnYgJbmkhL1r5VV2HSYdpPT6vShrMkmdhEV6e+tJ3glXk3RwLYMxBh7qu29BDqGn9MDL9r
BpjVrAswWRvgTCbDOXhKTm4EIfdmF6jjt5iVC5mIRJjc4AZG8NEQJfbFqr6qiHw12w0kzAt9k8eo
n3ODD4eJ5XX5wgq4Bvnj9Le599JNtc910FjxvqinYCUsoum/cXiH8MEjozfBi6uBTEWodp9cOQW2
WQR1+3Vxs8ACG4CLOmDYi5iPMDD3Ps650G1iFtZ7I5aBOTywjQq8uMTUxwUBh5v3dN9p8I56HWxi
6auDE7igQCtRbLJcP0OLLJsXnRwIw/ioVkka+31qmpHNFtKYvsgJSziht4u7slF/TJf4thhN0K3x
STXTQGp8BsyHrHzIeK9meWsyP7aqgj+SeFZ8cM2MTRz/W5nVodm8z9p7ibAc4WNY9GqI+cQf2zlA
p3Sq0+qY9Dc5+hmqqWAVX/QZvyuBFSPwsrnyTfducks8uPne692IRmnQwBLX5FOQAjZYhEcM7nNP
OwPlnVtFFSm0ORq4/Qx55pIPYWM/mMiQERztuyyn61RviuGbrq1BgvzZctKoHZPTBPNEWQxoBa2v
AoKskiKEtUgB1n7UI4ORTvNr0e2spAtyB6uaSevae5GF4is3yzM00Nt6hteqK6feJQs+5gbp4M9a
MGATPlrkpJ4xthzsjmyqR2Oxv/D2HoqaCXRVX2ci581FMJ8xT9aAWH1SIgurWJ43r5mWRxrT6E4b
PtzaRRoP7J9x5MjwwksM+DfesZAo/J15L+nb8mY5qUwD2D37coHxCxqu1+yDFju4EAnmZuW8xCsu
R/TPK4boLY83Uz/FZXGqizECa+cXYO+MZIvMIjg+BvpakK5hGE8N6C7C8Y7EYUesGL6xlP2MaC2s
CIG2Y/zTI8GdKpdCoVcEC3Ucm7DOMxWtuHBPcQeES8X4abaYErbmGEdEWhgfi6G+lzMifEfFqJiK
qzQ2hZCVfsZsww0s11l+rgAU4n2sm1Hl1J/WwfoEs7f0KzGeNK++4FbYqwMRp7F77XX7NU4UGJVc
LH3OJc9hileHW5OkzN2jbMBmAFi2Vtx9QzLaodQHIyA4MXLr9n72SJtFK+8gqHA7csXF4pLXJ+1T
k3XTvfiR3vUDx+9sZP5/CtffJ67/s++7fP8PoiTtD00fDjJsX/ws4JKbm+xfVatHcBZfclXaO2JF
Nmnpz6rV+o1CFiUZXPUNR7M96mfVav3GgAu4uk1Za5gOruu/UbUa9l+04kiodPaNKEz4hQhC/zhv
ZRlUWtDKhm1H9RmBS3yW8WYkaybiqRVOLWfIc79upi9orpHNIGXhzLobEgTUmS6CmLtxnOk1Yerd
lzabRwoi5YQvFPaczLfQOIaXSCta+5Wz0EMTXmDl6Kxu2ZcVNuBk0kr4DrLf69BXySEkWXLurv3o
ncGxRLSJn4Yl/xSP5qkW8yelj2+9DE3J1J9kD6siWz9X7GEKJztKa7yTo/bcxMbzSmK3kYNiydg5
LFly3whR+JLSRjedc54vL6mdkj0hITu5h7LMoKuYtzg2L1LTTqhHgWSXu/w7lTMhHrbyKa11dE5Z
8qjU5ceiVc+VYd0VqkfG1kg+uH6GQXhjM/+ZCw0eQ31K5qge8ESrsJnVYZduhnJGTA5uWtuRkQLx
Ul/BppjLvhrH8xR3t0AnYN1Udzb/KhiDCsWIEiu/lHr1KYFe2EKvsKv1fuNFK2aNmTyPFN37Ok7Z
q+4kDw4WlGwuL0UeX9EjYduDbokMeGrrk8mcmvOKWmLE73LpiWJWcJXMVbJfV0AYDsu4IWZAJAmZ
0jDoYMWrtUudZTcG/DZ1sIjA6kMtE3cC3/xirLcm+8YpI/JqUp+RgwUa/MwhlXA04eTG3rNBRqXJ
VGARDCnVdztdIs1Nd0Ixzy7hkPlm02d4r414g3R5tGvSR5EKDaYIBt181BznBAA2wAl+K9opquzl
EYHVM6qhs6yVIx5IG4FJfIe+5VFMXsf7TD2oDc+ekV6lDTIy4SQECT3NsILMHFdiS7Tq8lZ32I1F
46cZKpAJWS8gOgfImbbANBvacwqnrMZ4KacyrBAcGyaXMXyzBWkdgENz367ikIBLtRdzF7vunkse
I8BQvzn9DP7TOK69+RW4ILJe8Tx3QJt6mUXWAl09WW51r71L6yKq6pe8M6gs9QdjXMLZZaQK0AUv
4U0yOteRRioB+IJcZtenWMlVct8GY5e7Nuvh4bZNiluOqaM6qWdSE6IENIkKTEYORjiqt6ZWPo7s
oGd0gq0S++qShynKlNnt2VoWYdt9tmLQivX7INtAziSMSMcHzZRaul828wbP31uLHZkst/F1+EX3
kSBIyUZnXy1vViN30Nb8Gs+lUMcgdd5Sy/GNwfA15wVhBLl4Bs6o6tShjrILRM9QdBSaLdm+bKiV
ql19DVg92Thntybz52NUHmS7HhsM/1ry4XoSr0Z6QBoYQhYMZiIbXC0Pst6jJYb9uSXZkWwTx8kO
vOpeGS6l2wU28+UVs30F+2dGwWQh8wA243TsfRDijBK7GEkrDt51aEED1KAZepDBgB2O3NnOP8gM
DhCShg56zZ1dN2RWGlEKfojCAd13x7NunICy87JxN0cB7g5gUZEz8UqeiAxMfZ0cYlylvt6yi4Zu
lMKSyaEdJTi+SuhHAxSkttTekBUcKp4Jo7IWySUmsWBWi1t9sKCu1wcvZ//LZgOYQu/iL6Panza2
0ghkiXngP6ri7czdJj//e/DU9d+77z1jpj8avn487ufoiUmRjs+LyS1H5L/pfNimakBONHuL83Jx
fnFO/zrCN/+Hjs7HYrTLuPfXEW7+hsEc/f+PUx850d85wB0GWH9emHomomaegYlmyN4MIv8mK/Za
h6ct1gR+/BrpTf4dqcvJmE0R1g3tyVzckMpxEpVxN7TmwaI/6aEdhWWuweNH9OO0OkGubNyMGGfj
MneoFfXYR1xySAZ5TWOjjAolccOxR3hXOebV8HI11PL1bpbdc7HIxhf2lgq5uOMBWeYI76qcbqek
uC+1/inj87bDIgL7B6FhSAngbgKFb0M63/V6bqCsJQ0AlkkPxa5p/Gytb8micPbZhFmEtR8+L+wI
yXgRo1X55CDcoE2YfaGV6dWzi/el7i+eNr7GLLt8ChCXUOHltknJImHIBvM+Izx41F5yr3+3c/HI
GnUB2NrpO+wtF8/gT8slXmq6sA/HEug5FtHsAIb0YCXWZkfihBZYZclwpLJOZlV4+yQ1lb2CCHtC
m+N7Nqw7a5UPsTYM7BLB6cOMv1WNJo70bn3v4/Yew+BRJBkH5FzeKgWOiArBll/Pw5u3qq85Idq1
bn4VXE9+KnC95b/r+X5o+0pn0/nJTfK3WDnvpjlBLa2JpdCvbpr0xsOYKPJ9GWgVgnHMtdukbBNk
Wlvoubbln6dbEroApzJv2egIy6POYNHXWJAwleXouRBryFtwiVUvLFbkaXWXklWVLcmRgzPSCWOz
sPy40AQBpZ7MWN1xFyRWMTnkpFclxLgnJnMwu90VOVztOSvPwgT7SvA73XYwEASfaXJKdk6yvCLY
PGVbWnyVmBy/hpG0b5nW4vvrGsk5ZuvUC+P8dcwqUudn8uflPBlf7b5KljA1lnuH+DZofRRySh+6
7OUd9vMqDHB2qwd87Yd1Qgwrp2On9N9a9vodAdQNyGMNtCnxYRwsTGrMdLflwWToAiyYvmITCgCu
2w3gA0u6wxJsY4WigBw2rl1xMChWEhheC8qDVe2fW5QIOoqEFmXCjEIBzuOJMiQqkphJIT/Qct6s
wj6syMrrorrZIjdcMIEGKHi/Z/eeuPoXCHdfbDxSvaVGEFsRE+Vvcaw+FIl9UfJ8t/TKbs7UYw2b
Lm/Wl3xqTzbkFtrni5d1R2GphyXJwmREMy3VnZvOTTTY3ivr4KemHypfyNiFP9Td1Dom/I6IziGO
b8dlcwwwCtWMS7v2TF1ch0txiVYU3FLgQCL3MmdFwy/61E3ioZ2QcIGa3JRQmVlcapRRrtXstM49
2aCQ3WG4ydAH6ONyU2Ckp0EOXBzbeTW8ZmVzgdZLeDpB1wDx7wA6vw2z9tFxNZH4YCm+Mswd44zW
vLeaGSQMlwMDL22+Ztpibkv0b73dPXpTdTSd3g7VXB1CY/ZIdq+y6atWrflL10MCb6yWYeVMCbOQ
SzGoKdQZR29DYySoKu66wDRSqoK66kOjMxFUxGzdh654M5XsHYvlcDbldE1bp/elsT50HMCQ5d2n
VYBJ7xUP5Fx3JqX8UECQDKQHLKcmlC0yiKPndWNw2EjSJ3TIjEaMBGQ7xGHdTj7OFMTHrn6Cwfug
qzODgrR9L2bzrNrNWcGGYIqEu6YMVcLfBvCDDogCMxujttGuyC8fhgYHORBohDhRgiReGhCwF/3G
7pLHRoqHSlAwW3PUwqJBTxj1BWPVoiI9yaVgVG+6dA0nChrQB9HGvxk0cVqIgxo85X0E8j6s84U5
dBYonr5vNfNRugzkSnSbPciJf8YFv5cbnPP/a88F2uLr23+oNnjYT1Gx+pvHplHDKAS8ZosO/dfI
AJ6NZZhssshSwkv+B3s56zF2XwhIaOWdDXj7q96AaGMizvq1H/s7FQc6rD9VHNhXVe5TlmMgVrZg
Wv6x4mCNVQHs8fQDaLjU7yzjdmisHffkz57W3aZy2a/QtTwsDqajRLZq6UGsEDgK+9zh3ETtm1CI
r9e2Jt6pIbZJ6HezmXwMTfVN6dY7gfrBdcbrOsM9G/oIhnfqp415aMrskLXp3TCkF73K79qhuZ0M
/aXYqKEMwSXHdyS8koAnN4S3ENkoVkzpQNYw6IF0coSKp1Wmd0mDB579EKMN0NkQSmkifKAMXpCs
8tKsdCQsn1RilibXxb+C8Aa5VOEtJANo6TVec7ZW6efJBA6rDdNJp5WNR733B2Qw1koyW2/d9D9w
itPRSdI7cjKfaur2qkNZXdJ3ICJRO3maO0ARUiC6FXd63iGw0t7rrkGFlV8HBhUtewS/Koa7sStv
5qpESZTcOB6ra7EAVcyGs9EyHmV9l475p5I9N06TExuLyAb/KHQC9xigqIp6S5567eeJeuQ9vRtg
8TsebaljMbb2jKCyzYsux5Nj4hPSk4vaYQTSrI1+DoAUGfFqHzpuLVjun/XJ2Re2HQIMPeYKElZP
w/Fe3+oI8NaBzttjw5W5e2kT8qw77XM+0NG1YDBUp3tsoYpBETt5ZIFNEzMNd1T9VScH1aSqtJAj
2VA15Oo8mAorstRWQoVZj5ot8OK1vWeL67K6BPSg6FnINCiRkJo2/TR0jNTdj+hMG0LICH5mqgM1
PIUa5w3CN6zxKsHvB4lLxnVhy7NZaFfhabeZXUAyXz/NRXtIGiIMMpY7ZEK9KLF2kmDtgOdEqeK8
S6c68hNuE1Q1LRL5kSkRE+ioLLLHFhk9RJW9SeIdqe/kHLYstxJMHUgYmFjJY1YKBA3K+JAxbd5L
t/4ypOI2NZN3BGU9I2SlvBnKYoR3RLBobRRK2KV9fpPGyGtTuD/D0l4nUzdPam1P952wFz9rkyGE
dAbiFrPIM8ZkrMfDcbUBl1m6uPUS514jG6+VdtWSDDoWTaDl1EAOX9SG8kl0NQFZpFxw4Rf3HFaP
TTXcsLrcKWzSHhxLecjj5b2rnZNduNuG48msPGQV9shMRAcLWd8Pi/nyAycdG58Hk4XrqBf/nBa/
N6fbvf1/nBbie1fn/2HCbG6P+3lcGL8xJDZwjdj0mj+I5T8nzC5ZoDpADZwoP06ETQf8qz3V+W77
51h6Uyv8nDCbP6BpMEToedEewSz/Gw2qaW66h7pYkrra4rQtZEkoMDS4fwg0OIWMP02YyXzUdUVb
xXHQpvt8IxKXpgyaXJzzYcatqYeGIM2iTXbdgIw0r0+9ZZ9UTV9ZyGqDb4v5HjQt3kVUe5wJFzs2
ogW+ZWnLU5s093ndHK3KPSLOYFI0HWJS1vOYkwesgNuaG9Jp3xWMURXtmtbx3p1hJBsO1JzsWpEe
B+rpVDub1Z0GoSH8o/VCayMkkVIcQ0xI6LjmxDlzDJ3VihU8YYzHBCTkFhiAeYOkDe3gAkKfGBvp
QxbJRDLETs/tskS9KHFcpFfAuEGFHtc2vMPIymocpq8e+t2iUA7Mg092mV3muN+Vg3cvRkphPJGV
HBGDiuJodG3uL5oS6RbfSc5HR5k4zsW+dBXkquObsKqjbtbXEkSoYQ1RVirHHovL3FmhKfvnHmGD
IxMQ7Sy8bQ8FAgJI2poZWe7mAyASL0x0uC9x+0zpsSfhJWQbvjMo8IUh92zAw5bVeglOtap4Vi0h
j+3c7gRIJNo3du5x1NA3rfxp06gdHNKKFtple6lv7NgOh1o7DDoyiVlk9wkMbxNZY9yw/iM/cdSh
SMHTLm090LkVKSkoUXdvqBnOFIvNogy7RtyuHJZAvUKo1HuxiP0ERamHapELB3XoekhgPMVte8hz
iuwuBa5W7xLU1fGa7uoEkDi+DRefQ8Jb4tGfuUCt8ro74uI9EY9NNJEGi2rar9zz2doe6qGE1bLs
RZNGGbA0Jqq7hrp6it3IRuXsj+Qvse6jdc/Vi2cb4Vo7X8mdQTtgIsnlVkgf1TTVFzfD2GoDlVfr
x1K1KVamU1WrV1srIsbd9FBN6CLXNerpZmAYLRYlarwN9myfis3ZI9zPmcvxBIlWXdmrojt2kv7Q
kIU4k/0lGVjDp7sxKzMEVHOuibhYh+ZNQt/vCNZIgOcj7D5DIjz3arJXiJTpKQ5a7DkDVuMWPXfp
eKeYEbxK7JBSWZ/zOD3NngvNX4+Kqf3QQHiR6hmlUl7URIkmtN8GllXGYk94gu8HUyOpZT3qHbuP
SkZjXB+dgZ4xbY4pzivFUs4O3YgkQmwk42wg9qvLmnMqkig1m4gJEM4eJratmkc2yNpBlCdKh7NS
KHQhBD7lvOTzbB81ZwHWzSyopeySnbgQhHTIpvHMCJVIL14Lb+yilEvfBfhQEY0AvuW7MVq3lmig
ipGQWALbacHxsczd4pZq3pvY6MmSJwGXmKR9uRQoLzyI/fmdhtohmXWkHuKc2mxPRB7VDUv9wYxA
95IGGiPARZ6xVrdMNc6GLDCGwcCLBehTYwc5BK9BfhKk0DTkdE3w1VZw4QoUIEEHbqXlwWyZiMzz
JR8KOHqstdJ+m4PcFLK/DikpB0g2HFUel1L9whjhLdVNPuspFjbjDBj53ius05rhUMuSK57fyLRt
Dm79e+F574uRPLhF8k6+WzTX65VJQSRLBxdgf5fgBOyK2KFa9wYf5vhxTbUvBaTlvAb7uHZRoxtH
3Z3OlvAeWqIqwXAeoDg+KVrDxJy1f7zc1m0RCoDhmlMfm4QUrbzGYOcda69F9tEjYNAmpBcL2uWS
6mi6N3BX1cl8qBe21hVgj6nObiZSjqdBO62Lu7PsFZhMFmrc4/o5vs8KRkdk6h0YW/ImrOSReyfL
6Y6sSK+rt95onAlJY13o8J/UKrnGhXURqfq9W+3j0Ngr/QOZZFMaCVk8TpN1U4Naq/SOD3Ez3UBk
IPspac5LxvtXMb6ZR7PwVZshiai0z+gGDmPMcK2Bah8HhQF7xsrLMPXmbPFHRPqhx83guIrqluZp
CWptuludrEUORpbZscsmTfEbYFrIN3oczrg2Q8Zzl6yxR65WrMSYYjhY5gSBA8XWP832j2bbpaD5
H+VT8bb8tdPeHvOrdDIhgsB7wiJrUSXxpZ/kWPM3FRi66tjYpf462Ufmyd7e0X6qTf9QOlGOIcem
hd+4T3+ndHI3s9OfSicI6jwJS6fLUn8s7/9ttp9NCvAa6SoHbIgPEKEXv++n4ajO7WemXke3yh3O
lSZM51S4/iCT01BRGZTluUjEDrgYUSgaEGwjTGnOWg7xvqouLRhpV1rcfJ6WHEVihuncZuK/flWn
IRwYoMWEY8CJ2o9Ov1f1j0IzQzZgxFkY26Jwl09iJ4fH2X5V1uokk+y8GJ/tLd+XIaaDIyRuEHm3
ZygRIXYnIORqoBBQ5yVfYtPyV4yhS9qUvljNm7hc9sZovtotSib0VCaLtMam6sPWkWdpYLVgufvl
uELKFRqhC9zdEqMM8eLDfzDPLfUjt5eDwWPpeR9jNQ7llJPNXoTJNO09BAWeSR+M5LXr0PexvFsp
+sb+obATMm36fTuKA8YwAnQqskqKvYAm1aL9Hqbkzktem+W5AdUGuILR3uM2KZQIc6EuUvqGTZ7t
dZaHQAqgNSzBwI27LJQI6m9Uu8ox58BIyHpAn8yOvcv9ipF8Y3iByZAOyirxuWTLgNpwYv3EGiew
GfpBEODXKWHZ1jtKAYrVdqdQdGlQ4BzN8TWv8j1hwqzjdXIgTWfK1fJUwoOln7rrfV8zSXABzFdA
8PPtcXbgCOuQOVA6zf5NyUoQHo9xk8NVSPaejvRdL3cD3p50Jm54KgNZKnhCGz9mCarr7wxLuCB6
qFsjy6A6kuoUeo5+To3XNe4DR1/3NLxoh1cuI4X7IiYlIrmm4YtAib+kH0XZHDChhtmaMm3FFNyA
UU9738AR56IMM9z4qmcjSq4pTDALN8zMNXM5F44MSDXl+iXp2UMHB2DDhoGPUYAYn3db+TDUt5l8
oCYRQa20gcWYOuc8cq2XvHxdSAKtSGcbeJuZa9AOLKFmXNlZnFy0za1WBRqgGT39CqB/Tx7PkTc9
krO6YwodevmpsDZXUHHH1ChMxNctRbyBVTtYts+OL7CRMVZOF+kMf8flQ3HRDKfTXbkkQbwFxFDY
CgrcsudjJjV/mhH21XXgWqgvJ0BYnFpKCjjGJYoT/avC3+IUYemuB4ei2ZhjgLGZnwCGba0pqPU2
MAhfqjP1YE4WIkeCRJiYkMkTmRThGhifdGpQUbu7JEkDEqF4wSlv2s9e1/uj/LARx0luA1C2wC0i
uyTaKXHzkOJwr9XlsfR4SxCfjXzavKbYb4OtDbkMPSDM8ZTNKCIy61pnuR8DDRloJ1zaCkGR0IK4
jps27EmbFAhRKt1DjEKiGnt8Pamu7bjhup6VZDokKp7niiHgQKXZIuAu9i23LYl4LuZ41alGW/qH
rqtyX1kzfowEdza3x8lDohfjk5LOveduWY7iYrfdSZhEQZOhGsMy4viNMj1jSeIePH7JnMELQ06O
pJ5xT0484hypcXLOF+Az1Rjg0/IB0LAMA0m7zU1QTtclcoCVhZ/5VkxpUMZvFiqPybqzKRptJTlU
xupjaYs6uXdpZL2O4LtWOQ6gfu1RXEjqjUbSVXS6SY2ucmKTpDbKMSu0vTDEFWoglyJ7RNR7dfNQ
x9hfaE5RIUd996E6lLathvwEuM6Kw3L9P/bOYztuq12iT4R/IRykKbrRkWQzi9QEi5Qo5AwcAOfp
74Zs2XK6a3luDxxkUWx2OKG+ql3R3uf9LtNmy9Iz4XLQqWQqsOsI+yN3qqND0bySOFnB54+893R4
9gx6QVthanU3Gt9O52QzKkAIcKR08ZHpb1HjbfJMDyR/jsNUqMoxqo/dw0IcpixBMxEv151AUvqj
eZKjsLZtNVqw9Xhbpm9ISduM+7vBBbngPp8qjQUFI4g3N5zp9BNZgziQpeDzDTHNsrMRQy/nSU0x
dRu2iedh/xkY56wkPU8zm8BNpkdtyfexnq5PGyZtjDc3NbnSyp7OIuewZhku3eJtcuPW3lVatafW
6w/O0L7hI242S1bsOnxz+06gGhIlUA4chtQnL2rLL6ZT7O1ePsMQo4zU/DL2A90ELCjhLI1tknir
Wx77Rq9jVF/gzu06XwoaElmS/juPfT+P+Wg//3we278Nf5NO53j124EMTpuwqQX8kXX7qdWb/7VO
MKjmw/xouExHfteyiP9w4PrNhPGzlkVEzndMJh+Uyqw94f/KLWn+Bebvr9/awSZJ243Jn8eB8Wez
hRvBX/WWql4HziAINfPVbuSmAaDgF4zHhb7FV4Kf7GnlpUktiAiRCJftjgGivMWFfpoRsiyRBtmq
h1Nwb6AOk96U9jEm9pz5TGerPQP/TcUHOOrqDaP8TTvhU3iV6TOPb9tZBuUptz4JvITmDWi9XeaG
c9mHdM0R58DmZYK8lZTZoHS30gwj6ynrXxTxAQMTv+jxgkc2EE8qUs10J8XXVnnn2GaLt/RNG+nB
QtOLY702rAQtOMeCxJ8rjK001MUZux1Tzt3CjXYBkkUzLAHll04j20u7yJTJi9HqOyemhKvCQdF3
V2Sjr1bRyZy1vbvu43By8wahxNmadnqeY3i76cKU277CqbkrO/dxLBpgxU3o84x1FlWwY/eM9P0O
1vg18+vPQ1e+R5q80cVihzIms5C6OopgTRFelCAZxdpRjKRrE8sy9uZQoliN9bsqJtpYUzVfu3o+
ZRuytvXDMtbPtbCH0NHwtCZOV240GXl1MPqkPyJiIP6aB1EEQ2YCIkXC8UgwLFGbUbHGp8xqAF6a
tIn65Vwi3Pk3sWDdoypkXe/8zN27eotsEbUEWWiQ2RhqeskaUohW/ZV7XwDKmW2tvMpjYixw0tZv
ZytcFDNweLbVeTUeOO8c5wI99j4nWYc9xML40OE2oTKy/2qT1eh5ARkJ3zusk85M71tqHbPM2vta
VWDEoxV+YMxLwKzbpqhmHF1OtHpxmFdHHbXLwcmZkdiWlQI0P4d+lNzgYAk1LUchzW7cftonygrj
UT/jTj4ONb67Jdox+9sbWv/ddd7H8QP6z1Z0TK6BnY4TmWuLw0+9xv8JW9tZAh9g2VRrYJu8V41V
TuHtzHmIsT/ghLO3Zkwqqu0e+8zfOV0TkgQNjUwCku62rWi5JZSh6/FWN3LrSfIyWH6/FQufyXkg
m6SWBtmlvZX6CIhoOuHOeYHUgq9FO6iiPiMuN4GFvT/GttEiFBHk3jqGG5ZUM6UVMrXW3Dk2/Yne
fFiGbsdwMHRcsS0Z+rdsn2dS5ru0LHa1k4aTGg79XBz8GLmE7zArAixJVpiAXuuj6L1Hm+YOokB0
7PArQd/010TfXynkO2Rg5c0KyTduj1aUXKqYtE7cHcZxfGqz8Tae+2VrVd1wWrCDpu50MjTrtmi9
OyOvXq1y4cTfTz0MlnwIPEhHgSAuWABCC4ZuuPy3Z/2iITCP+Oc9a1N8yI/irfr6N0ICX/hDSFg5
YJBCiacadJSBXf9dSDDWGlq2K6z6NlCT33ctpvJrNwwdNFzxvRWc8tsExsZWuNamsW05IMGY9vwL
GYGUwV9kBN9wbb47E3sBfZrv9POuNblaNq3bJFbX7qwqhtZwfWjHFAs0gsZhN8jeShvYka/d8VH/
wmNTgcDRxKbGXWAGnVfV09NoZV9ZHVKIGOMD9blQgzQnD9xGQDEwy/vY7A+96UMlIC2mJ2Ezxdcl
5q2y1OAoNecotpa91vc7WIMMVY27SofKMkYUz/ZL0JoSuqbQFE4Zdqo0I8VFxvQpV4Jx6TCp16Ip
4FZ5hcultv826PYD4y17R55wvCxK/zZoZnGf5pGx1WlmzhQfTbuqMpzOrRV4MiWPDjAmKIwR2z0G
hKssqR8TURE6oCqTuFHSaKQD22HDtQigSEToFJ3ED/Hs7wQNPTb4hpY+67iHdJi7N4Vv0FdTEDOi
29vEjGWjCqR0MpBgoIECZ4NVhBPEQz9O9uuwu+zn69GND4JuBw4LB3xTiKXeLnElPeD12bEL+Bek
GTAUEYM99ON8bQNgzlLKx8lc4QYkm8pAqW63Nna23msOdVwQgGuPtVVZQcEcx2N+HqfjsYAVyh0l
oKxsR6/LfmK5cfr6RV8ZW7RbzMTLOtouCjY1Awr0RBpNoUuWtGJwecJGzV0bOXjnieg4FAqEJi2W
lH0mehKYSu8Du5sA9gN8GwcuH27kphT2OFgEJ0tshJ87t7nWvY8LrbhElA/SqzO4ljWloCPPdG6b
e+E2Gs0lvj/fOXrVnZ2eoUDrs5RVLXEMx5T7OcX8XaWie4oFMH2foX6XzPK+XZjbkX0a+m0rVRjT
dLelKqd+8Tw64ct+ARSexOdoKT7Fsur2Y258DMQSMdmRYFhoy6UiFWPAf8vkL0d7Vq5/XiZ3dQcz
M/nrIunzZT8WSboxUFkN9FaGBNiaflJb9f/9Zmn63sX1Y0rN8d0xGB8z4MYWhBfx5zUSgQnive9x
IF/X3H+zRv4dR59rKNkfeBqC9e07Z/8nqXWI57Fkh2bMM2DpBbh5MicGPmamvIv0uk8MIQkXQP1c
DcrfRKG9LM5SbW0mGLQe3gqdKZc9P6ez9cyB/1AVHXHsinGZgXtEs1E6zOS9sPUysKVTsEHXJRlk
+wquBFmGWX6zFvN9rqP0S2Mima4HDjVmh9xfQseZbsRI4epE0RhH5kVftqXSl52fGO6znhb5vqOm
gv2nhdQn7oeEcsnIjhjQaNHXjHILDpwXW3K2ctcYOnBnfgqqMCIqMXqIi2q21aYmDX304vaDMzFE
dEsisyjtZqJaI6m5HiQ94W9R668pE0tYBJ1/NM0uf8t6nxu9i4wrksTcMK7E5aJTC+Vl60q5fFRx
9KK5eXcxkto9+qX9BSDhp8rUs42y1IfbzDwdblyxYjRUG+nzfSSWcd8jFEiztO+8GCf24tvPI77X
g0wjE3mqpf5nxqrIBYIIvKl9HRrMBQmOI1jU5waRN8OWVCYowaVXvE4O/cR5OLZLaIzD45L4j+mg
fUmJvk6VxhObbCfZPIBQBqOchnluH2ojf42gTK2Nvq3LIbyb9vSd3mPOpftyBjvpi3NlID942UwZ
Nr9LwHB0Gqa2xWuha4yGF5q83OYTvcufximlURCdVHYARiKyuELPYnyioDnpzjWcYVdgzNEb/dyp
RkIR1m89Ne86y0LTQGkqsW3pA7xuZ9h3UoctYN+OQmwqj/pirTn7ortxpXGycoeOX1xJkXZXwMAX
Hv59VR9rDiMBNeDT1kgXMimM8TAS9PHylCe+E1gNOn08X6+BLSuO977IXrQEjkVJsaIbf5MUS9ML
cB11xraiE2ZWXhdopXHW5vzeQzXveBx2rj4m+EOqtgjca7f0vNx4gwNoYLRMBFMtNF0VFrFF5Vb5
ZhZFWM/DhqI0ZNE4veZzdi2T5FpIz9lWM9wiWtmtwGnm//CAv/qJ/v+wy1i+fzCg+NvTLF/560Lt
ev8TkH1QOKw/j8VcQEUMvZz1ePoLSv/n8yyiiGuzUtuOz984hf4+FvOIqupYlBi1fY/J/Ivz7Cra
/GksxqnZRl43uIb5KxTpj+dZmaP5DmnbHTQszfeDz1EkHmL/pfbSKqAfvfkyztO1iWcSdypSJBZN
c8fxj2rBqgVYsTAbWQo0gXis0ynQPXN4wUuQboaF2/niQ8WXXCiD1Ic51pfppm2QcZjkmLO7qxvu
kHDJahzTHl54t5vDepD7RG/hnwDP5LxW5+m24ENkZgMMkWXLHXBDmiDM4gzyKF75ynuH57YxmXI4
fJh0cvIqMe+i1N7plNIZDCMSAOYTLcCFy3AoAeVNx3cGpWBRxX299qbbAisO12VGEPzec8Ec0MIV
ZZHsrCjUGIQ4DDaEiKS9YS3eOvgh2qS/Bf56qgaEG4/lGbz4otxT4llhwtGvcj3WOH8/J6QckP4T
0ROrAHYOuaIm76gTYu3JurvtSEEIeRHiFkaRUf+Gvu6ne3uIWQ+oY2fyyDrA4/F3STacYUAd0woe
CpFCYUWnUaav9SLOC5S41E9oZVa3hDWPvaR/yemPouifM1rFqXy+GL06LCBkBZw2QY/rCGNf6vVp
1uDUrE6faHljhXjOzWJry/ykcZgvVn2DJKu5dqInPcMKvcPNwJWEgMvCD7CAjC27Ei5qwnIk9w1P
rOath+zucWAkNUBDbBYZ2pSDxExxgnlUAGzcx3JaeCap4vUSFP8ktGwOzrCDrYrTfU3Oz+cUyqos
1vSRYirBO8atuRcN/qUrJtw7/QqfD1uwjrrDT6PJw9QxdeCnsRNzz3+f6ta/aI13WPvZs1w7DHI+
rSZdo7QZ5wBtS2AH2Xq3jYFVuEO7qRXlCaSRanoMHFxdDsY4M5Z8E3m2TbiOi7XLtHE/orTQJHCF
1BMmzGSTkfxwE51NVw+jpbmI2t0sk7uZuOf0lPK5M8ZXDgPc8rYds8cWGsQcM1ewy1MtlsPKRODl
CA3e6mNrnOex/1zyw/QoT6aRHgm8EhjWtsMKjZEgM1WunofYweRHpkiw4bQzrdvjccASXavplJP0
son2khm7zEyAVm/VUiz7FmtIMyiKGOajR09Ljd6UABHr/RmTM85Wn3pMMkpaVhMZ5lXh16qCa6Oy
ed9MYcLAt1HttW5GG6t1iNNm12S0MdXljn01W/HMaCPy3uiaPpp8zsfJhkMxXDMY2DWknacUtjxv
BerHr/xKhpmBz9xMiWDVp7QrQvqXD6TqdqpLTryHwTxSaSGQ3nCZ5Ztc/6jjLYG83Is+OdW4M0gr
wf/g7giCEHNahc0qX/jY+GXY07NGNe2usOJdbusHVQOQ+B486k4L3sjaNwPcOwxlVwqKupqd5QJU
8TQO5bNuDseSNmetHrhsTVd2v5rh4ExwA3SwbSlA1wnCLO2gb7Tmnntm8ks6H/oGrJFRX0aLzDSP
STFjlJigPRe60vdxrnMWSIIus8auhtpi9dHB6Xwo1BN8KA27unuJIEJaPL8VU+TatqFsR/scE0BM
2cgc03tI7UId2wyGG/glWACkxFrJ29x1mysfyKvkHefMOm8Cf7dM5j7v7UcaqUAqq9PMG8GkDqnx
uyO9AseytI/9olMSx5BZCkZ4k4Zp2S+1N8uFH+lM3jaZ05bWtdkJeuldGUrRHAmybsO4vj8SPCKT
H3tUBDlH15XpVvnuc0nqphX0J039bu7UVdlIsNKxYFpLSvho+oMOLXPGOYiD1CkONZ/+mc6ESJIp
IJSFdWinQUROVYJlrTqMM7NBPHmYD0KHdHxB3lkWknar5pgtqRcoq+HNrNBtp70EKulVdG15yzVE
9hNggU1Cq4WBDyqhlSSrq107o1vW6WOkmaeBBc7B7JZ1ZBeh8lRM4dYazJH1KzfAX9cz2M6REF99
tG141SnTSqcSpLeBdGPeNwSJpE7i7M8pxBr8syQOYfBx8d34RqPClwt0tjUdVhw+yObUb+1RI7ZA
m2aaXxVFfyKKte3s9MhneoNd/6jFM4AULG2FFVJYE1oYMDr2vYp+JcfLdWKNDcwqwHneDc8zEWz9
22I3R1nJG3wue4EtrjLLHcD4/WJnF641zx4mEW48xynnkes0iihxhw3vaFXaHk7a1dQw7MeFzwDo
lHLXcgrB+HR2djpflA89MIGlOjX5dCupTqAIdiUHTAePqf1/V//16m+vouU/X/1v3vq/3vu/f82P
46SLQZ3pGwYrD30UG9Nv4ignTTDkCJYrMw82388Gda7+OgQHj6QRvJM/Xf1d0+UcYqGq8i//zmWF
7f1Px0mfcDa2a/6iQ4GKpvW4+dPV31FaCfMgg51sGueG5Xw1iMNX3oo49wKg1+zy3X2uGUA6aiMO
dLtoHhZFi1lYWmW2bxhPM4zpb1S+FAeKhLozn+WnGrMJVcHt8KKmNSkqCT7rxsCoCiLEdlAVNX1R
zN0T2BcQ4x0FAnEImZNcY9WI5z6R3v1iynMrlqqBE+jexLMAClLLq0FNRwEgFzUr8qGNqby6syN4
CQ2V0l2y79a5ju+UV04/HDQ1nxaL62huz1vbI7BBKTEttd8zhkNtoe0wzuMkC9n95M8rz8A+5Mp5
G8ecsOVyu2779VLsDRbiovJCyQmN4qLTevp062Xj1xr2JHnWgD0UpXlovPht0nxOseORMr89/sgj
2fArk44G22g2I6sKey6VKuZRyupQTCxyuHBFPJ9j4pY+GLWixgpWtVjO0Cvogi5Nd9+WtBdXHdMq
ACIC11oFrLnFRjGyoDkJSxBnDulWyKvOxneaixqnm9zUdrQMHAzi5EGP4o1nc7037GY17WddnThH
vGgdqQELy3wznKTV35IAu8p4RL0nQuXrV5SVHxJ0Vz/TH4wUVzvPYOpm4YgTdVzhY5VPlCs+O2XP
HmDsatYy2MbnxbS+CtocBp5GUgP4HJrsMngGBTar6R7KtjNbmIUpCPQh67N1m1CwqHLZ5PQc1AB7
R966gQTBqvzhoC/rH6sdKkMevYQ6UyvZctwNjYn20YQXiWXWK6e7LBrvQaE/a3LYu+m8pSR249O0
IJxst8CQ6ZGPW9s/CYxY5eTDSXGyQBnTdUwtA5rLuU/0o01MuhEYzpJ2o6Fu9AlasipTuC1ANBSq
tQf23KC3enCN3cJP3GLWLiUljFV15zYDRq9xPPlrBB+VWWeLIKgUxsVyogfxsjDtdsEiM5o7JMZy
TGq8ebM+Y8JZMvVgdP3wWZU6yAFNT+4TaxI3pYrdOsCGO5CYkPZdMzE0DQDywdMeeuM+KWT7RM3t
nTRV9jkTabqx5ubDxXV+N5GvCBLXKI+9S2yfeTNBeahFY0Rzmj5mWx+5HrPNCdjaLmvqu6XMdmKR
l6pQ54JjjaKYfMXMj7w5p6r/GBEv0j4n5KAdLTs+RqWGfuJsQP/ufdDLRorrhB099Ye7uI22bHVb
QWWUANlsD+mVx22jrz0sQVBxGMkOHAts8JJUHl1rw/zmsJ7YjPpg0+xKbiNqNkLNsNib9W3O9czn
GNwSRE85gqQ91y4yu2LqdouVrS1rx//2tl+mf9hI/nlv24wdGbvxS/5XYXs1mfzY4CgedCws28Iw
HPOPYGfnf+xcaCl/HP2thhU2Nc/F2wtqb7WR/JBKVtQIWx4bkW2sthXzX8na3+kfPzuI4cGCnLZd
RBLCeGSw/ri3dYVndw41gYeucb9aVqufe9fEKTIIh9o0pAmYRmlgu9W3pK1u0sJ/sAbr1i7pcTea
1g4qoLZ3Fkc/NfPxp0v5PvPyU1fJ56rrv+kdsNOm9Z5iZcYBe/8rOI1zqw1P3IqoGgBfoIgU5uK5
nOo3odxPfWpcGpCNee1zHkuPUVpCUS0+FxR6Yccwr/PBsBkp0lCHFcg52jE5diZmRdpfphlIJJsK
iFQnkVAXyYYaFPsd9dFM7tvB4LjfM2Ls/M49uT2Pl9wKj6T+wAum3wAuxCHLrD+JkYypdS2UF4pB
AkfNv80meLDWju9zj+9vz8YDL9Mdl9h3pZKnPuu2YsQJSpGCXFbMinX0Oy4/rtm4B/a+S+VY7YEX
A2lX0I9TpWi7TAK3XNWtzWLEL0PhP5IKOagKAIvS4iD3mgv5mSYYCoxybO15tLIWJhVqaVHT8+XP
p6YbaHWdQFbOY5fSsDLHtL80HWFTBsr8BCvZtPSk525Mx6u6uwRJ4K4s6wd3hadGM3kblRv9/QRm
FZdMFJYACKq0fIiG8r7P1X4heWRT1tCvcTbFCNSz7hzlHgxCDKXObsgtr+fCplP5yKvNz0qjhZtj
n9Y3ZmJeLG67KFnblDGcnTLpKMZQU2Al5ohZ8AhvpNhFFsoSMkSM2sQNaSMbdYxXQm4Rh17W7FPS
IAU03UgjEMESSOjjaEHc7WGnGhmBt5XGS8lChst01NuzDUTKiJhJ1v2+ozaQzrzrfulDu+2u7VyG
FfRfF6IJVN875VOTN1sHHVCwDzBYyG6vW/JhYrIcARdOyHmDwtgwRdm3OAYLTCkzMOJaNtc+cOIK
SHE1648DWLB5zl4g+4ajjxxuQTkRII5zUMdcSc6uGr/F0fwsxBRaYJFz8MgO6lLsWicDbHKdWUjj
zAPGGhlPO6eG/9TT1qiDXQZgRkeXcxOBY+4793qJyzJYYDUvMJuzFd48QXEGqPmooDpHOE43Hahn
6EN3DujnDAS0rNJ8k6xgaN6/XypLMH2CG23qkKOalSadgJV2V770GHPFBjg9AJ5uAFDLhaRLRzOI
1btPae3B3rAYZ89MR7epm9swK8b8POnD/Fh00vw0tJEIMvrpkKCSr7lHZd0o7S9l1Ph0zev/Xaq+
K/V0Qv5/G8/hras+huEv2873L/ux7Xj/QwdnUfV+JZv/bjpBpmfB9wU6/S+hYDarHyPV1XZiCbK4
Jn1U3h9kemwnPlsElzX2xu8Y9X8h00Ol+NO9ymNuC8GCaxp+MId5wh/3HtsrSwkxj/KPvBebgpAv
rdqA/MUYRrZFRFYvp00TiXmrl5hAIszGvsCNLwfT2yo6Vj3kHLnqOqJstJSqzPnQIfowF4CERiVb
NxwNRCEj1fc1dxOFWAQ44DF1rH2OvrpkJkrzQG8ap3Jyw7HpH7I0OWPlOAnWNFERcMiQpYbK3xEA
JlhPJbRDtFE4W5oO1mDoBsr4PpX+pdaT65IV32ZBNJG/KPlCByPxGscETyCsjIiwHDXDEeEMws/e
Y2UdENQI61x0NHnoTAegjOGyeGfZum8xQhyFMXuUmas1RZsh1BWiO7jLcqWgCLAj7vNCHkurfs4R
+CaEvm40rhChNh0CIPSDoDWoDYoQBhEIF4TCDMEwRzhMqDXSYxxqCIoktQ9dBYmKxWhd7VvXP+gI
kEs67Lw6eRGEK6o5AOWzq1J77/FH6VPLb0XKRNLU1npgLCkxg02/Zh6I9OkhgTZIoWt1tkQa5eIf
TkilDpJp6TsHEzSvh5SKi8Z7m1Z1NUNmxemB4Kp72nniOR665UpOya5Q2XWBFb8mVdEs2MEr4hJd
TrYwxdDXnr3Y5Pzdt8GQqjvBrTAhKZBgCZI2s1qei1kWWFgzdgp9V8OlR/rbx65GppSCTer1CqWF
0QihjzxKxeylGA2GjMY1c5t9RwVUSggZljuBCf1oaiOIdLKhdK/URJ3nhLmRbL/pcLSLDIsubPgu
GtiB8uOiJde5pm8rJDhDAyPYFQ+1tmxpGjr46GPkALdLiQCgRdczqfQUrw6u0Rs7GbkJtwjj+d5m
/jzwzzqT4DWGw1KOR8+fz+7Mi+ItIbONq9ngtWLikIw4BQkGKXTtxZxCJMCdgVzouvCaxuGT0zuP
bjHuEzzrLZfE2dCv+o4GeWSwhDnM0E/nJMKQymWy1C2o2i2VfCWY9T4s0PQMhH0VFXcjSqEzLdcu
GtuQxTelHvNxHY2AD+ih7U2GRGptmj9lxKm7EvcTber67O1Lu7jw5Bxy5ivQYY4UH14XNds0H/U2
ZmKQmteOHZ3aVSAGyCzRN431ZLmClWyxaZW+Y9iHSYsKpI7O9jiZnzJkSWexn2wUV6hpO57R43eU
q9IqTkKEpMC+7eJqfNP5/CSNSTMzWqrmmvExtxJu6/3OUPn73CbDPovyj0WL6jFwOTWy9ds3pjGP
4xaH3AMW4PyuL4dp3zdqDuTK7lCx81EbVRwiuHDa8no6tfTOvqLwq7ry3aS5+CnJoimR5S4qSgzZ
ohrzT1VuFZfUrj+Tp67DwvSPYwxlWvTZrZLtJREm3dZW5pCTMtON1vnmLexVH6WH+idU/YL1rPZf
bQ7SQRr75KWr4bEcEzNYGoIfgzsfRheKVWfyebWBwUwmeDfTYn5lZRzK55d2cI9UuNxEzLCmcn7X
uGFS6Yhvi7Jem3qKmnPXIu33nsh14HnplcIQ1eOeLrjIe8CrchqscdjWfdjJYlvYAL9k8l8u9Zcx
/HrN+udb5fZNpl//ri2IJeG3S6WHW0pYTOBdl74gUFCcF35kU/X/CayhDHi51P0KiPqxu6/XRwfr
IC0+vsNQkI3/x82SjV+HQ41kSi0s189/1S7LuP/PuzsPwMHkKfCpcotdzzM/q6ZuP7blVI3qALY5
vsSRx+Gfuk9mbXa3rw1QPOlaAcZ1puUuZBcRKOkCc4mODKa6/GVlmdCavbx1ls0v1mdjkoTTTE0S
4XcBS+eUr4/Tgpfd20XaDKyGeXwfJHQLQH1tWRB0pwz5peSgxcCNfDzkg8WQafFO2jos9DVaAzPP
OI7O8jrWw4nrewubEvWs0qeLZaij7MeRwDXcX5f5nN8wwyClYAcUSFMiMsiNv0z3qpT7TPQwhBCz
N0i+pCxcQM/WMH1kI+mFajVjWd99WfNq0bJHzFrMoG68FaQDw9bFzdWuti5YAdDnI/U+4/hSHSN7
LlxX42oGGwarCMrVIBZbyXvsjCcCGv1+wkNGMTlOM1xlGe4yZ5TPNm4zLFW3xVLfqdWGNlneS44v
zV0Nan5Wdxt3aj6NZe1dzHlJzs6gn5YoYUXLy4eRCU0LQb5btFfpxNdNBBwEN2rVRx+GmV+3ln6W
Vhw2tnmftu1Nz1SGCd91OlrfMJEeqRykMti/SZYWWap6yCcm8kz0I+S31HU/J05xaU1GnMAN2jx6
JlT/qnuKLlq5I94bZhWRUCNKgsmZP+XCDP0iPkS9AEMagQdgXI8ryQRc2ZwEqA6ATdsxE23gqvoe
7QC+p7/GHUb1ahv59TKMVxp72ISnoXUmHPj9OZmmNrD8+M4lGWmNdliTJfHYOiZ3aAINCScQjJxp
yjtE6HRVOlxVoAv9wbjj8hMuOhHWanzQ6JlXA+V4SXdHxge/XbNPjDmM4uwkW/k4sDmlXHt4ee6Y
zAFZhVARN8muxLs2oehWizh6LTProvrS0dZLMcpjyhdHtF70Lp+IyBHfctEewflRleLwgmJ66CkL
5r51Q//hDsk3zDAvlBE9fWP7DsvgtlLqCjfHMV6nqRa1cX4SP8vJPjWWi36ZXOv0QSJR3A8jPi3Z
PiRAsDetS4ECSBTgniVVi9XTqLz72V3OiZpuDE87WYa+acSUbNQcPVVEaAFxgBOr97anKC00L32M
RlOAUCdq8G421Usbka+M2gGiaDTuJpvS9UQwTRzDbiB+yppwwnl+lK04G7lxGpzipJO05JXaFlr7
JCjt4vpyHTftQSvrS9bD40mZ147goecxvs9c80a0+rWH3USf5Jr4kMfWw3+XZ0Rlauo3u2LG4ZHu
W63bd0V6HtPl1hjTjzljQXExcfst/gpVBAtJH4ujIelJwtkt4ePlOomtm0ZLYt7F0MALbR4Ceypw
So4cUa1Qlfn9lOZfUte/zRkSbefWetDc5cbxlgte+dt2tapwUNj0VnSpypgZDKqL1NRtaRhMkVNc
CQvNgsKl76EY3j1j4ujVP6J5sw7NyWdDA97plHt/FKd0zt/x+hyKAQndgVg5ak6oZ+XOXaZQwKmO
EudMwpLW9+gp4uw16vHBLSVwCbCNhnz8T/FdFV9aE/6/vfnwUX39+Psqv/ULf716e+bqSzbZYH8B
NP6EhOZ/uYIAI9Luusd+p0X/2JzXHViHJ2EzcaSC92fZl6u3gOJMAa+hm7bl/6vEhyO4+v8JHIEn
2jEE9fM8CpKKf9yci0KPFrBuHgfCYtfwgV9cO2wX+rANvHJmG9blihXnY+E3XMF0fh8N4cMrd1O3
LXaKQFqTrmLrl7FZAmam7KqUmLi0xmDXaTA/YQ3blv6nqEqINFL6IMHvQ/IZtTHIoZkLFl7IQZts
kfC2AteC4eOCARxJuXMWPxQL6D+cNSxRmBXEwUY5TTpmfd6CLVrDjVEEND3RHlPf+7SQa8bXFjC7
QZmWU31KbSRsXT81g0mdQBnME72ssgs97uAml9O8ShnomAfKEjY+EF6CHHGLT2r4tn7PhsAXrjYm
SS9LY1Cs2RAOg5kF2hcN/Vi2XUhUYZfXDL7Wi5KgJhzZ0exdcmqSS6G915tnvTWDkcPzogGsSJ4q
iEUVSBu40oGongtS7zgl94lwgrKjFCDr7qYKA8cCUYY0eEEKvSXQtnYdlRNNnhnKnC+DgvGcPr47
nO5nCzoEC7fFXmbIabPU71bTbwe8TCO+J6bOdCESJG2qbQLGR8s12jAizC7k7opkjaejN5TH0fsE
5mg7ZPB0/XRj8mCiisiJ9AF3PVuuCXyoIG1qBAY+N4U9wtVj+LDxps6SLaEOAnfLNhNwauBHC1KW
gMcCe7EOnFV2up9sbNHfmbXcNRNpVBMedlrDTDBOOTfadq5OregfEk4wGOehYRWnRWv3lAudZ93Y
uiadEuC2i4WOX1miYHAMk5hgFOVR9NyX7qtOw9Qo+ms38zBnO9pjbmdhCTOHgtx6k5LKx5mvLcYj
6smpNbqXdObVwYR3dkz1KcPnpmO4G2YR9hHtzSZcBVLejupvOqPdTP0HqIiRhFBf8JZwuKc2akO3
RLAoRpvmbTr6TLhfaIIOY3DYvDlDgzdtSSy9A0hRAkM0bFgGPElz3wT1YIQ5pWtN/qpXN1qXhH4t
Eb8wlFES66XfOP1tRuIytUk7bvatom62Kz5HHo1uFVgV3h9Wxjv2ZWy7LU7ATZJoYV11myTW6D5+
i0wukulLQyYryotD6VHsi8LEsamlzu2rQ+mTnckrvyNkWZbgUzocaRMqB7QwDWyI8fZ/7J3Hlt1I
lmz/5c2RC1pMr8LVoRhUEyxKaO0OB/zre4OV2UxV/VbOc1A1YFVQRFzA/dgx21ZaJibZ6UKs4jmv
R8yoYjdOX7I0vZcp+3Bp00ndbOTi4wWlp4EsZ7NULNrBxNAPOACbVhQsGCWnm4uhEN1p0jBi5oP2
QEIP343EOaRZcWblsXOxD04DRRA1yhdxg3B1ok/mNjSrW+JkzzUsjyoZTwE2wYDsI9tylIn50HXs
CfqJ5t3uLNyvXc7nY5pnfYyWYl+M+NXraJwQLvQHY2AhhROAFNGeMX0/SVbTAzVO5bqbuheDuWsz
qpQAvi+NPHZYw7p6ePCS9HXEr2Sh+YxuuyuEQMux0GJQ+PNgY7jrSyPaCdfeuku0qy1cnUu5nVZa
ltNtSlHvUBehhbcHYlU7i+V7x2QyaWJYgoTGSL5twiJfv/hFhPNDPnVTsvc8HF/skcUcHId5tdqC
jctpAZGo+4wfHr9mQN5LquS11XJX9iAqjI/lpIB08PGtgk0IB2JloQ3Cp08i3YiELhdr/SygPua4
IhcAJAU12xEVL+ujy6tfwx6N3vOUbmxcFw55MsZENjWfolrsDHS5QVbHEHEhbOg7AUmyOGLP3Qs7
b3LwNJt0pK2OSrPVDLdosS/z6bz+NiHkCMUuxDHHO+SIAx+RjYrkoecB2cqQ9p2BDK1somdX59CC
p55uKn/l186nJihBNDj7EAuXFWwJ10LVxvnvGpsFd7Jfqt2M+c1PijjXtCDPFLOn2bni16Yyv5Pe
vtHyiMO43KmKoK4zP40cTbqhfRmWbwVWA0I+S80Y89insr3zmfk6oAibZXDKOheiKx7qLNv2ORiM
Afuh+7VS7sb1efM73Wo8AcXHX7zd1R1CF3U75G3jer6rroXFRoeeVxlbi7l1GdkxFYhjMwS+0Ng1
5s3CMIQLhcJJILCMWaRywFa6OyB/FwVnPHR4RKOXGnaHXPEr9NYPsNEE3ZQI61tyJ7vRsfjGRnFd
to9mKt5loXF3ejdmxI0TI7jw2Tvp2nmm2+UmOG34WsBAGZ5un5P0ja/tKxtG+hLIzfDZc/AFJOE3
A8+xiWZOEzb3bnVw6e8GF3I0ZnPn5+ZOVixXp69FR29ngSVlRGTsQJaDmh2dTVZbaIse1AKbZkdn
N1oF3eT0YU7NZenDU+csZGfEC5Lvdgr5vFEnk+Gtr3t16hnRdfu54QISQKCxhFiF+8OMcdrp7DNL
TnwW3nmYqWlfFwd+EJqbuQ3sjZjaT7Mxk5AKqx3cdsAJjZtsI4OCIKz67ms10MsYTDaPhgnVUGTT
x6AOmUxm91tilzswLBvqw08+jtDYWd8gdM0cqBRgUCtZ+IpNgfLspBR1F22sF+95bFqIBzx2ldh2
YvkWLrDTo5QXmquzbxJWpTawSNLlaRKXZWUd+4Fxd6uniok/r8JnY17e9Vb22Zj5//atAy/Bavl2
iksXRLRTeTChy+qD07cQP5czfJJtAZ8ooHpAeQySnE68p+hSxSxWMhjPccnOwIi+uRWILXBUBnSE
YBiv/97815u/y6X6/6PKffvLwu3HF/126zd/+TE/4IhktfofS+JPSW61cuAFpEsNP8cfjYymT49b
yN8AZnq4/k8/JbnABeeO0Oc47qrX/ROzB1/4l1v/Skfhum/zB3lkvf946zfH2Z1VpK0jMuC2m/Ae
i+XO24kOxOS5V92riatMcgBZ8/S5znirrsLAgkIgUQooqn+2UA7GVUHocZjXX3Qe4EHI3+puOBuw
REvgtnPeoSX4pxYVYkKNmFAlGtSJEpXCQq0oUS1m1As3aN66o9oZtA4slrgUICkmaph65/243jrq
CLmmOHtrAseBZb02gdKQAjsUSDhaCa6tLwHaSY2GMqGl0MKyTwXLpi6rqU7Q1MFhn+MSlXJX04BQ
iFhcJKpMtP4mqDQhag3zGzuFZtdTXjzNmLLb6tqQ8TFEd1xYbKR0lODxfgqwMBJ5irPsNUIQAoZ9
hK9wTlalqBhdrI7+W1xhMDyCkwHq1q7DQxSqbSC4zubdjVTFBZ/NcUaESqdxrxGlfMQpgUjVrGpV
v+pWXH6eWX/2lNi8VYCJW34cdOjghzM/eCI6TClxxXBIT1J7B5Cd9GzQt4FINq9qWY5s5iCfCWS0
sLLifCk+9FP6Lod4NyC3ETt8KJDfDGQ4hRwXmt0BSueLiNAOauNeTUQdkO8KZLwBOU8g6xXIewAD
njWEF5ZMFxv5r0UGXMPpIM5PinNrnMxYUfo1IBlOSIc0kKCiMBoQy1NrPq9dk3oBa64p6C66a18U
Gb5STxuZiDhyCg7pdjOYMoIrSGiBnZ2Dec4hAViTBHRYJ/kkA+d2nZjg2xYzOXp1CbV8icgPJggt
JnnCmVyhLNqnMWshwjGNkDlMl/I5pTUQIvywaQlSGaQTa64HPe0qak0sMn6UxggPGRltyi+VhxiX
qp2m1NaF62SSeCxGQakMuJox+Bo60yu18acF3qtNTDLyeg7d8aijdj8JzFE+V53cA5+bWdFwTlWK
buRr59opgws8andWUwO4sqQg191yU94kJh6gOkg/GSgax7LiEdxUOqn0vad7KF/5gH1SF0yvU1Vj
oMwuiQnArwjoz80xYe3Q3jJqZEV/6cjNr0Q/burj+Jz7nKhF+FDMWEMtRgpd9ecqSLfR98A0ydiT
8uFaoloWwP1Tb1ibpPuWUsRUdl8Lc9wZ9EOzjxNyOhSWvUeN3fLz3ROO5qdVYb0Kd6YcN9K94eYk
8zDtchOJeq7jhk62QostG7pd5C1bQXmJ+loloIeAHgU5vIiE2YPeQK8GtO8zpTIrlhXCetSCWYAq
2eh4JmqCPXRfo//lJk+dTE8Ds51NGWCkzQfqaeA7RzvO3INiFhQReVkNOwi75kwn7kgLdp58ECk5
CGVyWfJ4giiJHdAbMiwCIjtL2hqabjgNdrhNgK8GpPqy4Wsz0M5jdBtcCxt6IS8ZHMCB8R/g9qY0
gZqRdyiWbqOR4hjQNiqlJoGrLEBKOmjhrEz0ALOocBexKfWXMqvihJVtZrUn9OBzRpuE7S+7ZiK/
277PQIaTKNl2PfSGtRNKSgqIwFvgjz2kGL66wHkMF5qxcbVVPZXBybcCHdLAT9sxR2niWRNoQ0H7
MJTQONIdV46clFJwzG3aBynWmwNaeeb25BfGNaBzaFIvAXAGc36oRLIVivkx8vaC1UUqeW0VwDbZ
8/aDf2sRdeZ0PCNpAeAOrlG4sGMuD/YSHJOZpYlkaWDGac4mcaBpy21Oc0aXJRAsN+/fwrFi9Y29
ox0OeJzOSTpcLcjNNlHswagvdE2xS73MS31EZzr3EJfbxLskef+ZAu1NpIZbSSZFwXycTOcomIOT
OtsLnMhVASMUbftkYn2TxD/+vef8557DDeP/2D4SAPhU/81Fh6/66SxaExtka8lErBTbn7tHnEWm
5bueDxeXPwyT0E9nkf8LpXYebDQLGxExjz9cdBBKrYCLkBME0T+sFMC3+ueLjmfye7g4lRBZV4Lv
Hy86xPLmSoALPHZdj3lDU1/P+2OQNGS2psHQp8B+3+zxnurgo4ygYmZY31nf1BDv2UTZLc6jonP5
aNsq2Ukb7abMYycLqC9zodmzXEPJqQn3dTebMulJeFspPhfOF0jerKbICAZW9bkOcBoZEQmGEt+8
PPZu9FAWOEJTky0HVOiJ5zfO+ulpympQWDM8NTV8zLvlYc0l91PXkNMQ19CavpkItpuWx8MsSwx8
yVuFc18zMC2l+SnouOkLfZpdDC8WBo63GvOTmJePYgZFOlMk0OXBFyCMH00AmwTpj4a7uKtMwPgc
PiZG+eRlwaUo1b6XbLlWMbVT9ilxoIEzznXbsXK3eSvRMji7UmfnRPc5FO+gp/JPScvHTNszASz7
rZvX+EiN5yKrXwM7utBQ/1Eb4pKtcAUYqxlyT0+KLJf4Y7niYUB4V0CiDa13A3ZSJiEFDIvbgA3C
1CZ50CyfR5SOIaAyOODs4fVeZ+YVJ4bBO0gOYdwClVHWt2l4N4YeAT5+jK23mXHCrD5EzQtfuvhM
K/skaxtudz8iFnwVxictnHNNkI2y773souOoP1ZB8HnKkRlLpMBNEFBcn/fusJuHHpqqsl00x+Tq
l2N4DmYYp2HEzBYuHzLa2qkRWK6DiNRRCetD08hX25oek9Dyd66ReLG0LH2w3QInZF0nR6mNY9Vj
v1ERGFR6xpzU4urBsTwkVAo6Gbm0PMGCk9CtMs1d+B5k+Btmzj3Zx9cB19wtaxOfe+JcYgup31dg
MKgOnXWsZHvI0xUHxMRaDfKZ0mZ65BHP4Ao3fOfdhB6mQCNiza0J1HUY4kzqLSD1c4sk2uAkCtbw
YdJ5Z+0WxTZt7euwLM9zLs5qWPYKBYbQzFFwjWynFlaperbzobh0RJxne20nrt4McNnaCh5IIpob
38E39bg2rOqcz/U8H/99Yf9YSVmsZ/77C/v26Wv+d24Rmrf+943N1onsO8MkC6cfeEzgC7+NpvYv
EeSv9ZXN8uvPb2yMmbjzVqtowPKJ9+jP0RRxxfLwVXNX/BFR+AdeUG/tp/nTQgrKOisu14aNHrKY
+tMbmxGgzlubMHvjvc2z7E2BeduPMnpvUyc2M+9T2OmbX/UPPH2Htc0lWxBFuRnazXgppHebQ0pi
uJflc8IIBvZL60vBJmeWybnwkrcQWC4wUXbr1hkj0zHH4yi9dK8YA8eWJ8bMLx79GYuor+YAMMoW
rwwr52TwuWk6LJrD3YzZkUYZ+CqwjPPsncMePx+L00CRd0HfRW56D6PrPsosvWLw3mSmGwtj2DZd
8RitHRcyjyflGNSkkrIemj3T7ZuijO6VRVl0rla1Zq+m5DQzW5lo1mavLsBo4sEUe5P6kt7EHlYb
j2zaTnKsrjKZ3utO3JKJjokKA6AVnXpSXR43MHZV+5qvyQnTUzNJxYq8itS+GazbC3StZqxOlouD
hOS+GvrzKK24z/W2pPyLaMY9ba1zmxSrY/0Jd8vND3PUuoWAYtkW6Qlo3bQtDVAx3vzqeh1V7V5h
cRPNBnLbnKmOGB5NjjVgNpRgTOLMFM+OLcuQJk36ZYObF3JqQRvLQJ+tG2xAcFCnp31eeysyeWf4
waNNxKxYlm+tXnNQ86e+17cFm6wED+CKiGs2U3mVPiZ8/ciPJvTaJzjxKzT12grEaMWGINU0a/NP
TlnlwcHD2eLFNcwMWbmfm8o4zT4+eq3PHTwLemHjbG4udRXuArN6FXXPMd1taY5lMJJbVdHyYqRX
q4j2rivfdaWxG5k2cJ7ABwm3/VKfVDjHVosJNitPpB+Y7AJMP02shbl3fJoWE+dmJ/ZJYZKF/8Fn
azxmA1UeUfmMxhvX2PESncaQ4Y+zHxzT3CA1s9zxmp6kOzy2fngyBChKwmgDOfPJl2974RyT3t3z
OO8C8KhhBdiVh0iTkrBRwmf+f2ocb2mirtbK8+zSpwWeSDKy/xirWKgWb3Cybc1kG9g8R+4E4jTv
8AZZIJpJvaXprvCWjziask3LdT5p6a5kOUfZpPMJRewQTNVZpA1J/Z43/sRzW7uPrOW2KnQfZk9s
XdG88ef249D7hxJoedq6BGqm19QenxdMwgkJUxjVl9majmnVUtwiXpbeu8/aj7uV4jdwgvvte4mZ
jIkgHlYjcSJxa1tnk2TJpOjNwcNqWvW28OwH7QCcTwCQSzt/aj37vdE114pYy+jIGxyrJybsXUog
NmP86ML+4vZRzPKe0r/yAvmiZc8wvinowGQ1+r4b3IMHLnfy3RsS37XN1DlKaAeuuNGV2UPiL2f2
6rdMBE99tbwi8tzNbMHcFk2nuQnvI+GVkUM7Z4hJ0/RcLe69Ctg++LT4uRl+4Pn90CB9RC24FHOn
tQeyU1JQMlK8aV8zWV9MYIljRluiqdDDF9B/a1eudxkn7z7O7UNlRgzHPCtM9zlFDpEKL+NY3BPt
ECeCcu9kd5LJZ4fC+T5JXobOOUjsyVY07ldHFYW2DwI8uYcUtAlrmuvy/JwG+RPvr3FTgFPVvYvZ
LH+Yg4bCExZIBgoXjje2N71RnlpvtfNN4UsLWCys8hj9bK+sGh3bj9G/XgdPAnCpzkFSAH1RrJCn
G7obZUXOPYuMS8MqMk8BxJuSVkKMUsXypFMqusY1icoKIujSDfGtq5n4NEmO54q/kAggydOExY35
0DT6a5A5t6xQHy1Nc7MoQPNS4JAH9kd/9u65Ta0PIaBBTEBZq0vK+0c74SMNzyCl+CNXLs0EkVKH
1rFz5MEN5C2jNdBoCp5F/zQtKu7R3RcMP4HfPxtj9CWRDSUU8rVM4ZGwaVum5SYZGBa7v89IS3Q+
fXbYoBRZd+9pJvS1vOUUNPbNdB0dbpV8yoyCkKkz7RI5H7WV4vkpjrpPYOezf+DD/KTr9inKnRfd
12wL6tdFO+fQ7L+RILui+24rGnZGYVzJAt27Ab7DMn0eZPCaqPlTMdQvWIv3o8UiKJK3iAUuSXIi
Ergb6xozt3emX+lo+5JibphJqjWPIz+gocgP1ZqRKg6VjbVPBI8FvwRlZDfl6UkE+akEDUEkyNqz
Hd0lrvXVRsegU22/eBIKRrONwpquL2g/tjr0KblukglpPfHtnoqrID8QwaBp5+S7jHxeA/qRxt53
fT89Oi34JLk8pQQ4oowiAFqXUrgkyQ+hgOyIDg4speDZRVszqU8Fl9amqo4zrUgR0eQR8cBLi4c+
wpiwvsn8HGU0j8mlIA5lcUPuNsyivRVCy6V70mgkQWCy2aBGb05b3LAWWpsiaS4AO2LTL/dzP5+Z
aXaJmbHcFoemzA/d6PHpopsH0z3VrXQ7GdBvhjjN+icvnEgoAB9Cb1w454Fk3luzu5GeoOnbgLii
70yxcTEsZyMVwCyKR2fwv/Pq2Km0gL7qX1xeM/ngInwmdyyW0NemvVmnFGbJf5O81n9UDy6v//0S
vf+afvvSgj/7G+GDL/xN+Ah+cVwkil+BvE7AhuXXa3QQrP26mLZcx/0rqsLil6FRONyxoUgAmPj9
NRpiPGoKLumVZvFPNjwYzP50jYbv7ti+iy5DoyO39j8JH+kgfb+pWOf6hCdjnfG6FpFhPIVZORyM
xXfe8DmnKyM1VwhWlD8vWE5fRwxr7zLtfRjyyDs2RYLPqipLPBELKgLFJLT+cPtFJLkoOXzPOWWL
hUUJps655VlGXah7/RXk+efJMc9GWbyDbH12WeGCs/9aFvNHXxpn0ikvlF7dSnvWQIqCwfju6bTd
TK28eYY/bDre4NvKXWChV8XRiNBxHsK1oUhFM2ycEpk2u5uowkjxnwx67WrMNkUVfHNzfQ+67BU7
w8nGfOP1zRne2sGB0zQl1ZEMzYmD92Ivkp04uwDIvI8Ty9KwZhWs8psXWMdp1peG/cCsSPmzCc9s
izhkbsA/suyD4Ew1Rvc+NasKwCYlBZjTI6x30zmktdjnr5JmE403TWw5oGugFQtB0TZPMD8vslIO
3yhwECPkUOBfC6WSQVidx6S6FHXz6FCrV/JyTDiniH6c67A9gvHeZ4EGpIAFhUYdp09gV9BQw7Kg
qfCSgay0G8l1VG0FuBwbL7JXyGvdyLOqCc+mDnYceE2yQw0J5bPFxVlhK9BsZaIg31OMtKOxIB5p
IPKkjHVQ7lUnXzQ/YY9esoryjrVCsqLlcAJ44NOOOLI+iSqLuxw5qyG81zjESBzfWdjtTX4vD9KZ
RqH3YOBViNdKDKca7aOt4d4n3bEAEexj5pb4aKrOveKJwexSXDxOiblMr5GV7Ak+bCtf7aucunTH
u0tPXj0cCRN4fo481AmPTI6917xyXSPYLY6/tVM6EWmCtBCCQ/TrqsWOR0lUDpLCbp3tbCx7F+oI
TL+DR6yma6FxhuKQ0mPY0w650FXjyuZiwajLBwME1bwbPQN5zT2OOXw/wjQyGdFhzJ1D8G2Bzcdq
5oj58aTYWBAnOK1ejKCoTnQ9xx1Zuqrr6OwJrq5FGTNH7AS8RSU0tvT5derF1fGbo2bsg7t3LOVc
Xw0rX2c2ShmbI2FxzpbqSdhGu+zSAqvLnvgyg6+4trayjonv3ckupi6QWG6ZXcutpEgJXo9cVSIT
J3tLBScPscR2o3VC4VNovfdctgaFwKlS7EruHZZZqZbkml+uoaMmg7S9+P3uX2nmhzSzSs///VS5
fftSVt+az3JI/3KueOuX/nQOkLixGD2hC1GIu8ZyfpNnrF9MMj6reLMq7T+OnN/5hZFMQhNca/ir
3+DnuYIq8x9s/Pol/0CbIaTyp0MF0gS6PVFwfAjQmKw/MSKmibG3LQpSfG3x1R3Cs4nxf3Hqs8Aw
69jtey2iu3KHZZOLIuZ5+OwnHe2Kza3O00PnTW+jjCZGt4J/ow7Czj4NmGHSsHA2Xl69GLIeecow
HM/kNNwtgyKSJ60O8JGNU2hpqGC9d6m4uGuP6mykhHIjUrL3S/2tbpEKKB7rQtZxvhpeZObTrQWl
qFHiJcfG6ITD89QpMHvgvokOsQ4WBrFCNXKr3jSgJPdopN8HWuVBqwVTTBlIM25CgxqKsc1qaCme
/aWmDHmm28iI2JtOKBAchxj6VugfKY8z29XkuZlC3qslTN1O0dBADHlf5E21Tedev/FGvA4q0cVm
5HYJemG42GZZb0sWWV1uYHhqnWgTae7RYxKwNV4g0/OPd/ZBjazdqyc+IQ92aA67zm0+qjZ8CUbr
xZLWp0S2PTiAkQrVaMs/G31XA0Rw3+N8+Obq8THEXOnL6uYIj1Kk6R72FfyIkff8DALV6yL10lvp
zZXT1VvoO6pMtvEbgZqDLCOxp3UwOHOu+zbAHmMOz3MIrbIVTy0XaZsoFOiig4jYD/ucXP7I0IKR
KR+ppKN6jjov82zDCEhYLnh9dQsn+6Uw0nOp1LfFZcVZ95cK25SpMore3PxYI6UURfhiO9Vbt+EY
IerqjfKhNrK3C6YIruPqqRj6B9vtPxQWvlxF1yn15Tt6YEE+Jw91vQaAg5cgmwjrOq8QtYBuWAMp
coOS+vGioD+bgiMTl+rcLgd65N+3+J1V5jwPdvsm8a3H0ZsfwPLEyaRuQ8YWxw7Z4gR7yhouPrjD
IWqfOolHtR8fUg/jt5G+Y2THzJihjeBVNlp8z8xPRnfqCv8SKmpoM33mcdubgPqgucZTFZ6bMXse
czzVTbZ1lujKgHsDbI2qg6jX6KchTV8b1z9F4Kp6KqBb29vR+l5vxig6R252l3bEH7Ls+AS9QlKj
uTmhIJmKst48GhxZaTHFTeAuMK+L85reKifqCLVJtaFSlzQMjnNCzAuwXtWQcuKPnXxvX9p5bLrt
sZ58tfOxkzVpQVtd99B36QNHxNUEK1RGWSz66DHvk7OLQGRQUSizSG1aHdwMst9BWn5wR+uDZvaa
e/xvfBiM0f6gG3CezXyRUX3rsdkSlo0z1epNaqKu8N5IxwWlRTx003JQCqdvlOz7dnwwhX0qjKLf
qbw/1W3ylLsIaqlxCVlOi6gLN06VniOUNMTVQwRyyepJw+VdRx/wfKz78FlYxdkS9fuybL9Xpf9N
Nh5l0NZpTsvP4xySSGbnl2j6E4NdntoErGayXNQalyhCVWo9GEHAu4VxzNNcgQvnfd+PPlXcpQzu
mWnrZeNIld0b4jdoe8a16T1jH4whijVtu6gcCJ3KmbHfNG/5q69NTJb7OhT0aEbG3PxbzfLrSPd/
RnUOwyeuR3nzl5MXJ93/nrwQBk3TJ3ATQM77/TgHPMNl4RGaNpDB/wRlfzt22WOz3gYv5AUEdaiF
/f04F1pBGLHD9n2ITzCu/8HJa4d/Rx50yPeC6YDBxn//cSsCm9R0yaxDHizFQBESheXKrhfKu7yL
WCleyusK5qd5BaqN3xofFnXBrPfRafUTUZH+te9dC09Z298I5kFD82XgPUk1iaNtLdDSojpw74VT
PDeqbIhYmL74WHiTfoF9yss9TUt+5+yMRZ/0o4xTWvQKNXPhbj+u1eiZys5JaeBS7+LSf8cF4jhS
vtq15kk789bmjduG1k0HDpjS8iSdx2nzjv8uL57JpPB2+qx8XpYlqGw/OmXJFPOOP5kUpk5UQ/YE
Yfhu7w017Q2alwLC+j3XdQv8QieDU8fqxaW/NYWVG9Uz9mMQr3jOldz3+NwtBK3ch+GkI/DFjGfK
PWRmReoluoMkiaFCxyZmObm8aZS9XxHNDhn2iH1IStCur30ASv2u9fJTgC3dzUW8+rxyBw5rmQNf
ADKMUDcF9sXUOOe9biJSicdbdF/6oT76/NPsrkeSArcc9F8R39hAudc8KmEmU1adtPnVYsTqek75
3jpKFCYP2NECDMmlf3r1+aueCGvlX521wyRs9tik2QSB8e8sVgviYFB0vcrpVQVm12V/hsbrRfau
LBMOiwbMMCVURgMSIjw5NEuF3A5SXEpr3XXmvUK2NS/cPLm7FYIFhi/F9zwLxMd+MOETuoP7XBeZ
s6EJe58TbCrsBmlNg5ITIBSZxEY8XJoAdgNlu8DWX4CEduw9t6fXcmpeG3OIE9ntdSuuteb7TcN3
AwnRgAmYAnlYm27kikxpgvMCKiFhm+95zr7gP51nxRMDuZWZBzuybomB2TDtmJaMF2qB6YUt9g7r
n7TtzA1sPJJLvpuke9Olbo0+8RI6J7mxQ+pLGhDMcFOFOtwWaVIejCo4dNZwr8oiJhKAzC613DYc
/CoZko0wLVpS7QWI8JwmO9GXJqd7eenaGah5YaYYsR2O1Hy1OpGdGvqFsPLon5xy4baq9Bsnn+7S
NO9+n99H4Sa3jKvJ3g4G3E4ypZih/1SBR0zx0EON4dtJpzj2cWHMX1rLvriCa1FpMMjqg/iRnOde
CMbyWIZ9nHUKhHYQByMmXGjyibE8qHqsN0YenXyvOzXAsixA5AF1ZgN7GQJ+3JhLfVeAFsvZoEG1
PPWwynSNfzYNHiqkSdMg7mevlglPnWXA0ArhRWQN6PH0lgPlTqrhWJQtHA8GZ1vdA+tfZ/n/+/Wg
ojzhv0+J8adRtH93TPFVPwfEyHY4qCxgTsiEvzupQotOTM+HAeEiJHLwsNr/7aTyfnGtCDM3NijW
+z/Iuj8HRMBQzDOMjhxknHX/6KT6CyOXGZEsKSQKBw3TBPnwx5Mqd4xatOWMtdxpLwb2EKvODq3w
bwBW9MbneOi45EmrvZVEyosRZ2Yvtx7KBGnCo6rts6hpuOM13EXuSoVDO2Iq7NQ5ZdXQcZn07Yhf
896lrKhViIBGJL3rjceKG6jFTVRzIx24mebcUFtuqgs3v9k0L15O4tLiHmtGBe9vf59x1Qadsge4
cFi492bcfwfuwSb3YTnUZw8QuA07m2XjZcK/PdrEFRv96Kuct7KKdSr3Jv6WEHg1OfNriCFBpUQl
o3UQSqj8Ke4h7PI+m+uNwvqTQ7r2uuUe4Fowmvy1ba0nTRaWLzoYwZmGT5s3CRmya5ZkW7ODzyuL
58CJzja8e9Nnmee6e5VAzrO+j5FzbBkmeoYKgZJZ4xt3jP4p0eDEwdY2vg9SSFKZ4HOKsSep5YNQ
xbMR9U95qhk8jEvAqrVZmr1PrdrIYGMw4OQMOtimHwwGH5uyTpuA/gxwL02eO+aitnHiIaX1gVmp
9qggp3WUdl7aLswLfmfc2Ox7jI75KvvUiWAzmQPTMwgoBjDFINYwkEEzfBgZ0AJ2SmbHiE0CyMrd
78u4pnLFB6cZHxpjeQp7amT45/CWemt16qFexz/GwNA3y3bTzTiislEeTFJmUUY0qHVYn8sI/3GB
Jx72kcYcnagTtUXWEdd+uY0sfhRlJlIc2Wp68EbP3allBvgKcNadHmgErf3hi7CSW2Tr4Wi72N2N
xD9G/tRvs5FmxTHB+kfotB29gO13s7GW8anuA+DKKm0eddn1b9yyMQiOLi+RESTbnNnv2Wva9lST
2KnWFjo9+dnO6pL7aHovkAEQpp1THtJYV67ddZZvvU38QMa9FjOwRyhWuEhes9ULbJuU3iU/6u88
3Agz8brARYLJxZNvh9eBZgwqRp+8ZbwkVOhlM+HKYM6vCWvMip1xRdFe5CbXiVSDxBg9FsQdl2xr
WOPRpJzP72jpSw36+rgQe5vCli9y7fKrs+wrgPRYoExiXzzM0XBQJSSmtfrPoQPQL029ATn4pQij
J0h/UJSKT1FBbaCSy0JMo94pKW+TZFcncRP09JqypPN2tKk/ZMOU7erC+BRyKjOeOgAYLH3vS3DX
mDnaXMbWArM6cBy0T+pqUfDDbUr1h7l4cPa9Ak+/zQ5BU/tGQ548jKn5WdPCSYaCYDMx681oFOPG
kD5XAmu5Gwa9dFSP5rI5FFGwcym55+/3Nhqpac11G1yN5Mtg/lso9OvJxmnzf5xsw6e/9xLzVb+d
bA68QT5R4Y980+83aqFLH1xoM18RMucIW0szf3ewMRIxGUWu6VJNye/382BDWGNacMAfMb79s4PN
Xz1zfzKmYcgB/A7Bl+MSbMMfD7Zwdtu6bAY6Gl3/vAps2qCMl4yORezRHvOD05mgAIqLJqMZYfLv
CX+EUERzdiZO9tiYM4jqYr6EuXs00+Lq08GT2f7ZqrhPCvPsqGzH/mRrzFTdsptbqQgTNt4QsII9
vHrRp6QyDgVef4FtnoeNSLvgqvfKeyN2A2PThpCkyWHmqLJ9OoApzWIKTi6JO90k6VmkkG3JBXXq
wfCIbBfScQHj9rDg/xXOF58HQY/9iZkwllDfG29N3QMPa+ejE3E1bHYWF/QyqQ9uVB9Q13ZqzWZW
n6Im5UU8QpuvYlPVF68T30dCUqpTB/4VqHT52cXEFphs31YMDVpYbv0Pe2eyJbeRJdFf6dN7qDE5
hj5dvYhABBBzjpw2OMlkEjMc8/T1fUEWS6JKVae110aiRCbJzIxwPLdndi3CdEzttGiPnYr0SRaz
1ZdTg1OvVUHpNLSzTeZJUQoCRtW1BYdKe8u+JcqPC3oTlaTOG/ju7WO4tJtpqIg9tCTq5z0wxZ2E
mASzKcgknx8VvC1lHyO2hMSpA8eB1ph/xe+ICjkeKp4lHWFxrQfMMyK9hviTlpIei+clna8q1UEC
DnrHoyDPrwsdwoVUL1GteRUd8zGHXkVxmVtidh1GYrP8u1XhxYITwHSEMS8Qer6DNxw4bkbzWXyS
WGz0Nlofz0hdcAxyWPcZKXEIbWEttzrWnCnXPHCsXkh4jQKT/QDvsna1jQ3pFcY9KbkwkMOrBRBK
snAqRbRfOmtL/t2LYCL35GFdqN8U4UBkhnLvgF/Q+P5P8ArkZ64T7EWzkzmJXZsPniWn+5oemiEO
txDDbmP7OVaLFwNhPLfajR5SUQM/v3Z6LrH1KVbvGkzQtbJgR8r2uTvS9IxWXuRLECuva/S2k/Qg
ka2O4fGPXM856Ukna34nY/j9jCuGDnu3O62VQ+gTh7Qa9grXd2WudhX56R4uX447PQuz94MA0lUy
vC3vwU6B92+J+PMdGWIU+zsztoPWHfZGYfuV+doTWjbK+4KrdRmpmDGAOvG1RerbDRi66ma6syTj
DgkzYKGbvsl4fSrbDpa+CKkgmAkuDxvEi10vcyL0LPyyMnDDJ0V75zh3kxlvpeHwa+F/nCfcjD0Q
hwTpuaEyjHMgqOULnKHZ5OuTTWzY5VZNG8Lt0qM58WZTgwSqf29Y2i3V4BNr4z6iV0Gzl6vspqNd
UcUD3JDH9MGGyDkgtrQwMroiPWXYJBPdvNX5crYnO1j6GW+NcyVpBF/f4OaWBgyt9xOxhpHQWqQD
k6AttqSRoHQThlXrqSpJBo9oRav9cgKj2ROThqNgsJDAbAKagcH1Uw5NjfAZhX8fDHSFoTXBY8a+
HpNYDNsLYw9crWQ6uGwhJA3jOpubtY6nx1fbU+G9CHG0+bmEW7wauZdBNJ4L3rHv7X0M5D7nDGx7
54EEF8Jw8SEk/9blb2pK26vdUg+mwZBZ7klkeLqiHVrJ+lXllo5VN1OGe5X7bF1ml6oAZQrFsWzt
iwa608Edm6Ala7XupSoSbc8BpCI2LNSzOR3Vwc4XPddO9Ln6DTYCJ+13/YpusNXHNM6ABaTnvKBa
DOhhHA8PcaZtEka8CD2Ghhzfnma/1F3gB3H3NUxAgbTz50Fo+9jkflKB40oj9zjyIIANt3p6dxoG
zNnJHpshuSydeEzM+W0y5odymQMj0e4Wqi/6gegT7wdOZn0+lZQ7WlZ/V0e7jFYJJv5AHVfLn3uK
qREwK/cSwS5wBiqZRnBRTg/OQ17hduzpog+iFUkgLY/noa+JJ3x2/Nbjdhq5W5CpzLGtAbwiYEgT
57azxYaE5SIT+jnIStAWp4dPUfdhSBoExm4bd+O2ychjrlzVmHuVUh15ju1zs9hOJMpQ/LcdiM+4
oFqopAJNlZ6hFZuCnjznq03fZaMnXha9mOpAzxL5CiJp7rqydpotpVgbFv+BK/v3umjQWZJT3VaP
cWM/E53YpaHO8Wfh5u09PXoeEngctgLRZdrQS79Z5Owb6vJBWeyTVnzG4r2FXMdDwmWOK3FfdV4x
f5WJegvDhkqMDFdvRbQWvggB+mJGPQ3X90ftTdaS7iS4TmzfVwW+mwJigdcNeNz8SmXXvqeR3myw
l0IqzJtzWzLOEnzs4ugeeBKfkL7VJnHMBkwpPETZJLZquonc5QjpcBO1gFBc41ZYdNJn6pmGmY25
aDyvw3SDOyIgcMOD2HgoOMRt0XuF8bkVNcaAiOgeZImYIcDBOACyU7wVifLeLHI2jZ8at32w1PZQ
Wc62w+aWtd1FGawrmDq/MOrt4MbMC/lBzSo/7z9FQj02wEsqFqkdBXlsa7cz2V5M3H4d04S8ePDE
74aRHGBobDBS7xx4J01nssR5DQtnkzrqQZYxbPrdMHOxpXVPNu2WNtq9KzGA96ZfVg7NVxlUXZgc
9OISDNvhn9mqse2ndXZH6+JWtAUY+mwLx2VrdNx0OAw4YXDD7Lroq5qRsRzfrzbt1dtX1bX/bfT8
r9fpv6M3efe91aD9pre/SjinSRR3v/vP/72+DN1b/T/rx/zj1/z8Ef/rv8nrS/HW/v4X/fQx/L5/
/3O9l+7lp//Yldy55vv+rZkf3to+735sANZf+f/9yf94+/a7PM3V29/+8+VLkZRe0nZN8tqxIvj+
c4cvf/uuLgn139JEfdYgQ5Ln/+xs+/aBP5xtdHoKA0+CrSPlCGs1Afxwtjm/APCk1ZPv2fq/f8zg
lFSYUM7YddjfPuQ3cb6VMorNkVsZStA3z8KPL8JP36Zfv23/UfbFnUzKruWTMpnmf5rB2bIYuByw
tNn457Q1hvJblGgzSVm5LU5SM2ke3bXHiJeRs8m0GAzk3GdMaLWN+mvarbqxDIWJKznGTVMS30JN
d6fwboqkDAFv1QuF9Blu2sJEcmBZb+VUzLMFt3MRuAZpwWraZYWFP7jNpw3Dve+u3rZKLLvBzZhN
QO+kYRAiCklQ1rIX+04CGqknwMbOKWSuLdKIW8CyEzxfrYykdtzcqUvo0RbkVWHnZVp9TllzRGjc
UrgTK0+cooZ6cKh/69U1YoAOA7Krt7TLbGB0xpsap2xoEdZHwWIaQpMu1P0CACkHhcCV+qGN5F0L
f8eq5tRLlvAdGbbH3iDO3zbV1s46UjNWe1HoQt6LZfygTvZEE0FnwV+arfSCLrJnxf+iz3ySaEfs
Hg5ijLFqRdWI9By/S6QRbijNsygxzv2endOS2U+mYug+ecJLKkdzS1ruMdQgXEFfbWlZ0qLxSNPx
AY+RV4aEDfh3LEq79oFTxXi7QCxk3ACs8iW14S5nrBUmwK4ltYYuNgpDvOGmd59cIVl8Y7PG9KSB
BNCOSzzdujXMV2gG0zekR9V6x2lMtZa+lZZy6phBQhTzQRe3ck6I8nOpcec+UEYuA/VA0lBxY3ZJ
DWloyxqIqLHbUQBNL4Y4V0nbHxly0R1CVb/hUJ72drJCKyeSpEBponTz1/H0zSKl/luLlN+8vZV/
dDb96o6y7V9M24R84KzNwmsz/K9n0+q6xVL7W/ngx/kkfrGEzgGEEmCo+u/Cawa/I+1wIPa+G6f+
xPlETO2fzifC73CK1DV17Drid+cT1jmyqWmLxNxXTzVwfJGmT3Ob300JMrJdeb1uHAwyNXpS3MXr
RjIXR4uEbeuQHqHpZAXolxhH80Z9rjSyRyC5XEe5EA69qs7A9I8d0LBfQqGCMqCHWObHnLeSSeEm
W+WPTedsOtoN3Ko/cCNgCOYtxxxupNmmZuCle2bI+ovMDa4zkCyij72CwxJWBSK1x6V5w/XOyw09
kNZwjMBv6bMCY5ZL5WS/K422OOQavalASl1c9AzCnDRdeO8oLW0gboA50Rv1T4JrdIXwZ8bLLoSE
OC7KaXJe00qD6fCUTG/smCgBaJghmwepzoFmFdeIcxfe06he8/q5H+SuKK9TGO9CLdmOJHenmJgy
0nqk0HWF26qqH/UMLxOBXkrGgop4itO8KiPKCy3AE+M05Wyq3m6pc/Qiwzg0zfjEqPKoqbXX2tM2
1+PzmsGzIclm3CUL+ayjPgj8tjTh5YJ8iFN7YCN3dZnupiXCP8sdtdm0KaJs+DHXcNswulU6iiVV
dapGq5ZjezXoihDAG5xMEubR1pEojSFcSwcYxjxvUOu9lrpflhvEbN+aFThJLm0gzpzofF8Vbnna
Qg4oX4MJm5z+iIK+AqGPqLwseaGzlyR15+QD95Sd1TznVMHmk+7l2uNs3DTuZslwq5Nmo7ILHClU
13DdQkt2+YaZyqGqv8j2mXUKyJ0n0NR0IqHEMON/KdFAZyCJFfiOCKb8HDFT1/0GBsnWCK07pyTY
0T07aBdgPQ+KKPHfmawPKE5GcLHk16qd/NRKULABY9TqpnEM/nT8BJVCsO41XgDVuy+6eYYlU9bH
uhs2TfakNu2mojOHiM5CpkyV8ABrcNnFJXG/dsmjUXebfNEAgCybzH4egQ41lKG6Q+izUt0Z9Xsb
WUhLblWHiuCeRryvFXpEWcrtXD0vtCeM8O+mxN2U/We1uJUmDDd0uxIk8RT399paTiyj3Vy5+8Yd
fB0OEbYOiJY6EcghiBHAIyXxzaQivTIS0TQOJuXIINu8NbiltOWxUSHc9MW2TlHkxzHQ5vA2Js4d
i4SjMJ2n1J3uDPo5In2CgCL9iIqtUBKnfrG78dRhmHPgHsZTdkzG6C5pi0dCIczvJg5i5zqRyuuJ
ey3szF0JTpR7Klj0Rr0kpNK9KJL3ISN4a0FCtiATDFWEF1L9kpNWbDVlN2s0bxMB16reQxXfAQc4
auzUZfihBjvEAg48DwztvoQOI8lt83LhL6514U5tkQhmrwU5TV/FAUfFqTdwYsg2oXXPxHSJEIsa
VqRn21CIdTl86Wc9u/Fktz4wTiUzvbjOp0RvdjTZZQeNLTJEPFX/qNd5sy0KSiOqJBsf21g4Z8YG
WEqlBlfmq4lbzyhpfKTDYyHLN2bDbakij43TFzUUx7xxNpBHPQs1rOs/tm1zK5rxhA3aA5L6pMJv
5gG/q1PjpuCbX9SWtm78cY309Bw7Y0fbYlgeqEHhijNvJRSFWn81OVUtHb1mXN8WYfxJLArtsOH8
DhYRvRWZqnpMO8CgBCUzsaBlYRpLJCYdbGZPGbnK3ZV2ZWXaZNFrAVEiywzUph4uVncpVU7ZSN+6
y7Cd9de5BmWk0KVt27wW3KOJ+yRXB7+BLKtgLlAd3k2INH8NGd+HDC4m/3oPEbzMo5Rf/uDqxIf9
WET8AZj57zcgx/gFcj/3HLblYp0keMD/OmXwP9lQsIOANsKW4qdNBI1uwjb+kbn/E1MGOJTfTRmE
i7Cp8WeYmL1tpqGfb0FSKYYZLGrIXlS5IvR6qpOfFi2jaa55rohLt82626JSoCkggeQQNMY6PQBN
fJ75t8nNhFHpMNGSuoBFwe0L2hUhrV0OYYheV05ezTwxsVbtYgXKkuHTX71PsKc4puYX3OyF6XpR
qcMCMjw3k+eUglE3rHAF6X7bAcTIY1TjdPzAJnmbLd2tcxca7xQjKFa1Vs63LLb2kUhOXSGPbm14
8cLE05anbnCvBVtZtAwerjmSTLfPBme/asi1zWIeSU/D5orl66qJlNR/9dyGXB+GfPmaUa+OtWUn
EVZtB8Fhcc6mOq/2Ftj87TEFKaYX8b25Sreajsdq+oAhcDfN1aHlCbbJpfEQu+6dhnEqaZJzyRGY
YLtJJvvYx+NdRk8PprOTHin4UvUnDdpna7i7ijI26G0BKah7VUufYZN5dax+1SW9TZnK+aA/DFrz
RUE5iuPxWQ9DgbOcdUCfHx2+kEbRn9p04Hknbglx4rpE7zZtvGu5g7ZEk3ytEEyeHifSTPMsbsJy
3wml3Rc1PjbdPfd03Zlt+dGmVAMF/8F1uiDiaz1Fy6eZtLfLTiKDbAAwBqnLgqtt7SVl4QBVTkYS
3scA2/S0OAGROVA592Epugth0LtFZSmhhOlZaoWnUfQ3l3JHeDOIC+PYZdFbOGRXlvuXlN+4Gtp9
qlMaw2+cJsX7Ik+e53g4G0p3m6hPMgmIzURiSD36SScPYzNirNJem0LzUSWO6EvXWk0OjZ2edKW9
TqQk64yyY9Hvw4K1Pud2nVrnaml3IVBS+MyMFvrgVajlvZ09ADaBwMrcreT3UMz9qa52tQ0nz519
280+x114aAmFNnNyN6BIMUfflNG6GRKOSd5/dohRasQpY3qeyD37FjHLdI1bErt0ZvLohLgcDNYm
sUxrzu8Wu79mxDUtYpuYKq4RC3b8VbeKWOcQRrRb0OeOp4r7qaeN0ykmBgoPDrIVuSLioSMx0ZTs
Uk1sVBIfLYiRUmPrxxotQmI4cqPYkVvzM2KnRa+SP53iS6O4l4RgaiRJqBIl31e25rXIlpIIa4oE
yhG1pRXdt4m4pjhpGiKvrpPdOiKwFfrwjFaYjvjvGIQ1orLrNhNf0bYgQosuQYYdgycJsYaIrVJR
t0l+d2Cf13f2vrMb4mvDaZA5X8HlmIbWua1DOg8poFbot5zTo5rSp6iK/WrO6HQzKKL5fV/KU0Qd
ZSGZMAbeXrFCsnsSj9W6f0vIQo2afVqW/GSzJVqKOigaEwbA8L6CzWHK8jRU8ouVZZeyns4aubSs
aymMC885akuLkSVBFC1UgRJTTBQtmF97SOvhDNQjLa9OZ39ZGvVDneePRST8uWo5PttAa0f8bVRP
kDXMTOeghyY5x/pST4TDMJ8D5zsB6fO1Pr5zo/w+W3QazjLPsYxTRJPHGBFg0cC0z6TlCbVYNTWk
sXvXc1EZSPapFZ65Sd+VS0Vgwv1cps7HdqivmTqcRwAUpULu0NWODqqNqgIw1EZyInIlOAz+7EY0
EBMzrPK7ThP4JNH9Z0LvEe8Lusc50tmDIBk6efjVyCbg4i31JVQ5LSWfglLdRWvU3nCQxfJDEslH
p1h8Y9GeyrYBaQRSbRkBxqriEhuwEWpWdGxTIkdyaaTSQysIviNnRcxtVRNIisBGPPYabxIFg1JR
l3dJQUmarRJr6II6jU9rwwktyFSmwsMX04p41tBQEqLXVB6HEFDC6aRyREcZFEei94qzBOUIUa6E
hdwPvqqQKgEqyVv+kS35lu4CyPR4HOkBNwFbhT3GEl6PWowslKfvJpDtmoN1SZeXmErvspx2CXu+
fgz9uNCfyhmGnKipP0boXiEDEztqg79s3bB/y8+OdEl4u54FcphbCqluVd0rBOEqgiipIdavM//P
PlqRvesNO3AXI+hF5hnKcMQn6itr2B2qVY1JJ5mpmDMsP2a7M9TFyQFMrfSR54DocIgtzpz2SQxl
NM0+lFzll2FlL5Rfxzg55q5AvB/29D4YGzrrria94urSvyvitTvQ3Y9LdHLc6mrwGcSpdnJMmP0V
FmU3vwiZXQa2hBomngEP3ZrHGSnLbpvMr4qMvGMTEGKgxLsnx67S0tPu+Yr4MxIdQsCrChKx1mD5
TdreNksfIXRXu6QmktZzx/ywQAo0qMaZMDAVDlPxAIXc4vqQ6PMBFCOvRP2s1MXeof1hJuzZOjp7
2nRX6vp2WmpO/MKb+UsBJj7Rbk0jhDi6DsadgUstX922Uj8XcXeuW9Y0PGEaNwb9XbTHEsrnKgbO
Bt9PqCS2AXCSPdUEFiOmuj2VxqWYQH4Zyldk0junK4+dgYWtne/1xfmaYRsX0FBEOz3pnCSIjr7i
lPcqP64U7aKCSF65iZYwLqE6Bi1v7nEqP0xZt8VpteszZdnGPdyNIfVyiPEFB2yIjTFfWsiukuNb
v+KS/aTY4kFRqiDslYud2YEWOSgYGvV+3c0ezGcx9Sxo6iOF7dQMciETdrAKKxkLVwzEvlkUSA/Z
U+YssEDkU8brqinl26KMlLLGaCQi+WsRon2/BDAS/5tLgMz+SGfkY37sQGAXGqbFxoJjHJXxtzsQ
l/WIy9IV6/z3BclvbwC6ZrBLcX+0eP9wIpm/OIYhnH8EMc0/Y7E1/gBqiPy5EqR1flMXUNfP83/e
1rVD7JGHVxwRDgDjqBItl12+k7Luea+RR2yHnn0qTQsQMqycVgvGuyieDoLmgMq2ti1ZBmGzIc3b
o0IJ5dJbJ8pHt0XfeTnwLMNq/BxNC5hbDrcpuuqA+sYMDw/w5DYjNTys9Z20GM3ucpCzfbQZLtIG
CZOAY5DN8kAuf5/ICcGwO7JY3wl7vEi6NlUtJ9AJrhCrTo+9VlH0Ywz+qsbfarTQ6hgedbLluWPt
BNWPul2QDpgvLh2Wo0Ysk0eUzBH/mV6yOUEAsKoDm5Jj5WjsHRROYN5hpQlZKj21rFcTI0HXaHdm
GWI+qHxlSO7mvvQq0QUCGJKD6DOwogmBnfg61SkHd3X2MEn1HBfGe1sZHzUlCZZwPnYMfxxN29xV
93ktA7ftji6LgLhKzw1XFpfzT7WUQDru2U7rd/36HLT1Y1hQ5FXZzBLxlUjrzQU0Bml+n5LYV3jk
lZqNcYKvpqM+lWF8TwjXM3kmZyWbnnKiCoPiicg5zXmKdjlwUI/PvWMeMyfzWloiDE6VDiXBAeKU
QwSquMDZ1HnEsUZFS/YqCbDXlJxOBHDg1Z/YZnu5dE5EXAM5AzMzc3/IoKJgoey15n6CHxhFyaNM
l6su7e3ApZAG62/FYHtVxIEk99it8RJaU+t4TfPnvoH/pCyxVXDeTh2TB7suuwRa5shLW+GJqcJT
D70KsAY2CrYzVXsbCNSsjhAT/mOHOp7F5HBgK4VE9PJY81K3OtMgyAK8P6dLcqKRwwM0drHa8TAv
zbmKhpfezHyXfEfIQ4aVHaaIlX8ANkfkOYs3fQ+TamfC9hmATwBmPia88uMMGTXHWBTi+O7lLS7T
L3raYg3DiYHimF9mhfRIKBbjM3QoCnF40B6M1m1MvLDF+DlXCtrUlezzuNR7MBgYyUDwRg89KDqQ
04lenFoQPmVT+xkSIaUEXLjCIIaSrWFZANe1Xi0PeFaOFSixiGL1lUYOvoq7UB7MzugnDoapJAX/
leywznwyh/I4UgM7zSqIhvhU835rYz0oMEW7/Lq6WtikL3RlYIvnnU6fMlQ2COiWfqqMisG+DCjh
o92nKuiXmCLP5pwYsKhF6/XPYiXJMz1d0AH1PEi4bfW8LruY0c2IThHvKx0i1cDr3zCsJ5XttzYZ
+46oZ8v2kb3fTtGbi9lh2MVZPKUhhc2oWdTbT5Q5Dtz4BKxSsQp5CeDRAZoqHsUUt04yguUE/BAx
sKyDC9deryQG6zQL5bV8JXjdN9nMvDzvCiI/tmwvvTA80bKhhWGtYqUzJVKZGq28hoSgWfuXZPb9
aakjVf3rp+VF8m6RBS6Gf1bN1o/89ZnJKG6Y7PqpDefRiTT2QzVTf6E/HDiBRXSF1d1vOw/EL+RF
eJjy3BSkJH+uIWWTtTadGUBzvll7/4Rq9q1Y4SfvgCN0oJJ4Ciw0MxsCz89PTdGjWeEDm4IY1D+i
2kNBSVMnwZLJ0d5EWXUYhu4g7f4AkTpYqvFgWcmjxYSuR/F9WFSUJcO8T6z7chpQj9p9Hqm7fsrI
Z1EdrGgesYhHhAaqcqGVKI7G2icfE/EmlLq+z4zxURUT9Ecj21SKExQ5ky55vAiDXj/MQcaVP6UN
2dGHtfRG+WgJHF4gG7MsOhVCuaZd5HejvWD5bW8FN5WxKs6apuwNxTywFYdkALl8Q1LhRq3waeK8
E+MIQTIKGHSoq6bc0FYijFy5dW3LMFDzxrNIDmZd9VKwIYRaSI4tQY7mTjRGfKJucS3n/kOGk9lU
62OiFhxJ6mOjqYFl0BKJGfIUIVfUwmQ9zqC7tshRd7Ns6Em7X9u9h4rqdf4mrg3jEq8RYP63lYDX
Wctjp0R0vVUXGhspm4Bjpafv4WI8LIzhdk+ZQ2hiBy3HTUc4DsAx/XP1cQyxOjQTbiXi7It7CaG6
UBrE36s5sa25DYp41NfNTGJtLWoT3Ar4AlY+mXM8NtAVNCpE5XintsOnGVJg3oHEqTWypOZ4mbUp
KHkqQ/3dp0Vxac3w2GOmtFMTFpkb1MDpJ4yikgsIUKJdo4Y3DWMeQfeDw9KxLyF1liH3PRcsDu6t
2fkY4SMZGZ66VB4m13wQbUZCIS4VKOlFSsWDXIjSNi4ZGDbCwzmp9Sc5w14fxMCLk8IM5rL80LjL
widSrqZo8ZFdS/qI4dJ9I1sZDqsTJWVvFvZ5yI6G/VtDpmjjcs9esGhUlOxqxYy3pKZ3NxIaDku1
jkBLTx8b0b5qKUNBPrG8XE4Fj53FdlC8qAYpgcqX1nC2F+sjSBiEwAlAIADBth8vCnuu0MIo7cBy
VpNuV9mhb+nVKaQ9m+o31jzKkxKqnlsXVA5EWqCgzHEdCkSDhXwgw6hVF5OQoRsvwP/EPh3yazK7
MOIN8eDM2gEBlKpxg4gYgLhCpvc6X/yIaOLQDn6e9Yd8Zjx16vY6GqOnJYYP3Q9eU/xqAC/dxJrz
mUcq8hItmMQ6PvIqOxiLsRcFyXwTIkVZWQ8Z3M+lc1Zl+YFXEKvwonxT1RD1eDiNdKhuelQlrapi
r54xCaMWECGK6F5yPMUsbsaiHGds9ooaHcxx8nNYWczatV+xMSMlMJNYw36qT8dImAh2quvJvLmK
gQKl1N3T9kjWCyE1L5lgeHg7eXdpIdlvEnKXiZpcG33dGC0jTHB77DdjXD4kTWhvyoYgp1s9ttK6
o0+13GTT8o4SK2+ujCPMCsi3oV/wiYSQEqY5/uBM6cWKxnEzhFOyAxH+zrQy8TSDqzBiZ6UePHGO
XaKk8gdKVv7aOH27bGr/1tZyfHnN/hjK/KuvBSizq7l0ZHPZ/J2vhY0Tzd0mac+/IwZ44v66cRKU
CKnsmrha2t8eqz9unAKYgepiQ7G+x0T/FE2Ox/A/bZwEuRfurysfgR/97tnZsdiKCdq4wRxKspta
CQ4trOlv1r7MSfbORjDViIvgqHNU7L5V90TFBzXYnNkGm9sa/Hih8DrkHavSIYYJIsDIR79zuTO4
WBUNiTOL7k5DI+ic+l1nHyQU2ypfc5EwUijmsKyJsXpe4cf0c/GGsjvnYoP5KrGNhbG4U/H9iwVH
xpqmcxZQywlc1O7ghKB1x/akd2bKU2Ng+wNjaKfIVH/oC/uyRkDGyETcVj1zFYK4slL/5plI9Mvg
BKlp+kkfETaZduZksOsWF9WdPjdjc1NhtAlu2Nk4v8sl6QEuL7acjnNmswpw/UEi2a2l2Yq4ExRf
0jgIWjfZy7HbzzxbIm6HRugeezc/GVW8a5g6sjT9iJzgt8I6TNzSIK9A/nHJDlnF20wTqMLqPUrz
l6LExcfb1iyR0lyd5CHcscZVNilXLX1IUCnVQ8pBta6MSP+eqWtD3yYnR29NrjBYNFBhuTNLopgG
MrOpI+HrMUzplFZH8PCqke1y03nG33wXAqSu2LREVuqzfcds0VCFDqFtGODPoFOpTEPFqlvF9B6j
Ywn0LImulaNvSZ0UCnqXPqOorzg4dDALPUwp9OcoJuyJTsYCamdMBEDQz6II+d8mke8CxkFby9DY
MLfv4x54IdobN2RWJO5eNhTJoM0Nq0gH3YUbKbZB1LsOFY+Ff2Cj6vH+wYbvHmuONgo4d5Fb3ieo
gAY/tlAF3ZJXmOnsDNTCDtWwRz0kOnMcUBOxB30tURfLWFwS1MbcoW2QB7uDCpmgRhKfotOh20pU
Sioyj5p0rusGrl4lTKTMuiyCqWAAS7RTj8zpIneGyJ4l8qdABs2RQxO+otUqjyKTLiNN9MimTm7y
Y8Az6DsRT8t5lVeL/JAit9pc0Ubk13LVYWcEWRNhVkWgDRFqwSx4IIr3GCswb/NJIugCj91nhNLS
yHxdEHxThN8GAbivNIB4I8KK7csGSRyhuOP+NXH/MlkfNaZx1BGUR4RlvqOXGKFZr6jZQXhOEKBN
hGgXQRpn1ClGoKaO0xcjES3e2lGbY9HJrkDEjE3EgIfgeynd9NHq068DftehBjccmr4N2kJU7LFx
l5id9pCOnRfWVlCwo6ozGncGPOXp4pV0NsYoRqm1bqOJoWIHwlx/chPjYkKQbjv2IjWYR8PMvoZh
8kIt2B4/dNARZ+VqEkC7OJTwkZURJHY/HhpTvwxQ0YuCrQ9zsuvg2tdYiIHEcyrrvVGNV+HMx0Gn
XoK98pSEw1bj+6cpfK/nkj+A/Tf1UAmG/FJFzEX+Xkz7rAKJdFX44n12jIfsVc8EskFCeEplAzbD
iZ/P9IIEslBJf03Wc5bplJYVhCk6llla0NXavcUSx0mBMbbudgRE3AmIL4N64ba0S/iSzCs4SFX8
ujDPblW+hnjRsEbvrEX50AJ1iDsaQcNo74CWkqwAMywtkx5u52kmes7mYnFuZq+w44EyzeSq8KLW
tMgfys4fGn4e043Qkr2VCvwu8VfJ/dywuneL5QYOp+Kg0XpZskXvtSAGpRXy7nWLghe3+36GBcOe
jSRPtUsBpduKEhDPRrIXh5Qtch66rLCLk45i2AmSOmbF6hlECqRS6eikLCwiW+Z+qkIAktkuDJd9
k6JJFkIlwkPgOzVvAIh3kYT+r9Oqzjo6pHZ9RDdysc7gzbyWkbaJ2Y1Xg8nKOj5Io7szqzBI5+yK
o5K/bLNNS8fTtcl36ula22Egwha8InYmEPJhPwa9YaJk2odxvRLMpJfoj5EtxsSeFXi4sAJYqESd
+C6mgcW2xqXQ3oBOVRZc71T9uFB0YiKu6ELsFNbelprzbq+8tg/3Tai8t/GAL4IDOZPvkqnbduR6
OO5OPR5zR60PJiOnJCtpGeprIyhTq5Nn0qZYgugFM4dDzstbuHIfItKYlgw4vM/MmxjvsI4vS5Ao
4poX2p5Wv51mgxov0OVi+uqF5dXsyIq4pYO022aF4vWZ2E55eFKwS+k8t2dORZ37lotQ3FrmDvcq
dxDBmqK+M7p5Rx/TyY6XR9qBDjUErKIGqACYG9E1oKXhOtRZYOa2l2H+7rhCRfj5FCgjC7fYCBJr
ZfdeqDHg6ultgW7v0uc1kziZGftnZLJxyd9p9vjSIhRVlb1d7PK+YY8IIpVKKRK3HFppXp2bZNxP
o3IcVeFzPbsvdc3v8eBLk5zOMn6OjerYEMLK9QJ6ucaNwbqaUO/HxjzD4dnDqgUDaF+yMDzrTvg5
yYtLPDc8thlg5ozHxox5cMyOM/vWkMNKU+Ung1HdUJVPjlkR9GgO+HW8ClR/xIuz5+baqjmZcsmz
rtkmLOdLnCoktdJ72E5XTVKQXMAsI+G2bUjT2+jzf83a32dtUi//WqqiybH8Q4KK0Na0DHSVv/2n
soK+LNMWqmUDKuEfhEz+LlTxU8zS+Ls05iXtG1vl11n79zyv3+bMxUp6ZgY3dBSm/2PvTJbsNrJl
+yvvAx5kCPSYAqfvsk82ExiZSaJvAl0A+Pq7QF0VJZVUZprdQQ1kVTIpxWQSJ7Bju/vyf4T6Ms01
R/5rZGkN8rCE4pXos4ryWIlRx/JngEqXN06nKxquKQeoAnZuKrSd+NsiaBWR/UsuZu/OgYIRRnox
vuR+rT3HVdTVQR35VwC/W/6Fy2Cmdz0BzqnL7oc1ckbKpBX5PnFsXGLc9JuWYIn+fS3eUGvik7cv
JshdPpSXxKT7rhogbrX6WdbFrcoq/AzaGcTMca4dEBOCCLZ/FBSdROy/Wp78dkkwYeSUEtMRzlHp
QojgQs3wQ9kFdt6I8glLS+9qomil7+xRPR/N2DsqYqwNb2BBUCdy5UesqvtxssNFSYQj7xL74MFI
4k0o74uaDzoJ9KldjyFzy3blbabW16EUQjBZ60gA/JljJ/MOZkdMg+SGX9WXNOfojsyjSyF5yuoq
p1OZYudtRRkxij9lKCXrGcMlbpg1boqNIMdJwkZASJNkUIY/37A6gL6JTphYTEsJbLiuoHC49cWp
3U894tEke7Kji/hi5Mq7q8ouoSQavwFahk2zZzEGTUzn4Iq9WkecIXaOKy8NwxG8sWU/yhbXmrlr
mDbWUdvvZViMhLgHp9pnI6MM1xuvADpFDFusJebmclEdsPhE3/Rgw2KuIhn0mwxRq2U+jwCTFhg2
Jpy51AFtKeTivdQeJL+II70HSRtBVvb3BqO5xmrIoZKCC8LJ4A8zL+Z9bvmMRDQr9+nFrpONQgQA
DbM2zbOm7B9SlDiDBlSk8JNOMc2EqKjxHsmq9Aja8JSRVR0ZAixt+DbmPaNVQm8A7c8MIa0NjWfG
yYs4kDc0ddJe4vKumch9e5KahirKYIzCMkZaqthbZJr+1MhF3fuKshVXNuV+GPydV2r6oV+QYTQM
wAlu7vxdd3Ay1sOzNmaYesydYusYll7VoB3yPCexTh+C+GzJ+aLV9oPHxOj56Dw5RoOv0rTqr7K1
DezIcqTpe8bKQgXIq6nKS2WZaYCR95snstQO07L8OioyHiIrrKNkGAKO5e7jxuCJz0dqcIcvfkol
VkF2WauobKNAMvDH4m52dfAs9kuKlKrF04ts8mOkLXRZkPsmnLmDSkOGFzvd0m4GFNAKPlrTtVAm
o1OVGtcmLk8daeq8jo4V6ep1bZyRR4UJeijs4g6/+x6BkoEeVhurL4eEbulSH9nxhEc/vDUiKHVt
YzfRlcQT+a752iPbzlHxQDyKm2G75W7NNFluSh4i7IuoO9R4UqkCvhZlkB8+iPWWi7sS+qVhwotH
6+igXaHIPLdD/8Fhd6fzovaxuE0Gq2zWdgbms3jo+QQbGyXEUfPnSwLUxwGX4frTeSqHo+QBrrLx
wEOxtzDu6/yvIJQCgPYiuvGWeA2+CYYzemQn7Ji1tkCyyC+OXxz8Rn9SzPCNLg8LbizupJu0Bmhb
rtGX7ozFbIOeR56Menjwr/NxdHDkZ8tgUS+VE9fgTjj7Lc1CoJJwlhfDf8Ndv4pI4j/6ri/fqjpt
/11AWr/qt/cylQoYqG3bFq7NNuv3pgvCXaZFNRlwvx9vZqwaP1/MZE9tm4YDb3350pvwuxczr2Rc
HP/CYv8T24XxI7z1xxcz3dvr9svzPazfa3nD78OnDJi+F+PeObhsnrmUOS4ext69CVOfjo02WIBK
1jti0lrNx86haDqvTTtoFzCKG8X7owCdWOhTcabXVD2Ni0Onr3IGWHr4w0IzTkmYDpGBAJ3uFiR1
5Y4yiMFJRbgMbyicdjAu44tQ47ixeQeatkU7trrXcg8MoH3n8+7An/6kwxVEMgHYZ6qjBn82YBVy
9TDGFXx2dRMvE+GuaMhOUYZODoM76FtjV2rxx6WgkteT8tFGD15xJRE2TqR2Ai06OoR1SKjhTSBZ
KbgFvo9+Y3WP/kKEntPByGb++bJrsvxscmQEUzTe0VD1ijQXRlZ79Yb6Pve5z4OpNMqBl5zFAADG
TNOOo056xwE8DKqMzOfeH4fnISW0Y7fOyfUBR1rTrhm4CWKz9gjHtIAljUVcZlTJIAZ0mMxYFGqx
m2Lj1mKK1IzyuOjeM3fzow36Pmi47sDw3hlVdVZUDiervgdJwp0MWG4kvISFlTp6sSgvb015WSgG
8AiPytGihUxBKp02boJwGJm3wbG+OUP+aObDszskH3vb/1iKCe9MfEIbP7T4J1esM/ZcmDMUJ3FS
lQZQVPbqljbtJUhQ2CI7TMB1YMLuB6eBJT/hhRXxVlgzcxp9N2ToCv4UYiJ+iqmmgNnVmA4v4dm/
z6CGH+vSfl23a5WBPbQZTjb00JzTUlbpCdjS3tPdPRWeFRhteS9YDtHewGYCsAIJQaeKbmWvf4od
YvYVgAYrO03CzagzwK0C76AZ1a3JomubRm9TOr/URBPT9SkmqlhA1LFoHRKAsGPhsY40jnnVH+VA
xZ0fP6djQ2JWOyarRZF2m1RKMO+EWxJCLtJG6AIEDZVz73XmoVhzMeRjCnIyA1hOeE6Ahuy9Ikoz
Ye8xhrbaRPUEiYhy4O1i6A/a6PevvVk3jyOHQ0CnCLxsefNhzy212vs1IAZCfr2OJdwVEeNCVvkM
tuVUb0jmIQpRKR2kpd69M1NHcC7MonleXRhl28UhuDMVkPs7WA1/R3R8OqolcYIUU1SSex9iZ9bD
IiJoJZvnDrJDbuFPd6snhnXuKUCgpdGExmjUj03iDY//veD9esFDWvj7Cx5Q+re6+HdCpi34sv99
j3j6L5AuBU06QC2xya3xmd+MCOIXG3IAmonzr/LLn+8REhPUxruADH69+v3UUkCR69RREiBeg8T/
yL1HqPhP9zv4ZsThaNkEyAkvwfrTayR2elEvfW0cTLN4LZJkt4ygPQDdt1l+GAG3U/J9mpIpTKDh
L1DxC6W+scg85cJ6EmmF4j0ROivPFvtH3gzHacnDQoufTL+BBJsdXJKEydI9tWRm+dxcK5YS1N9t
1pVu1YwPvaPdCSrcysnbRJiYM3j+cuX6Gx9bU7Hdi/dmZ+0Rlo7U951s3bqZKd+SIvDmJ+HSoFx/
KVl8dl1eBkmmQ5ruQ7tZ7uoerlWZouk4W1/zLh7e7MV6A+TA4pSjvOLyJbL63DB0R34T2LEeaHnB
Lqn6nLYt+6W2pceb6KW5PJNwonaGBmPBkm82XzmcmmDEZ9Cb3b1tmsHqBBtn60MeLQYnpFuE5pDh
gVTqpci199ZodrjsEWl0ps9hsrMXds/eSdG3EmDIpRgwm/AH+DazXxV/wRyQ7PTiC4XRN5ea3a52
8WXRfVc00V2RJiMvlCzZT8j5outuXp4/J0vxoDkJ/WGZendpXLPL/MUzkjsjB+KjUzb6pXNUczEA
KGKugHi1CLP8FCPZBzC8iWpXWRIW/dxyJxkoNk24vJOA9iuwaHwzTm5RW9bjf47uDbNkIO1s1qzR
ANSwHRFz0owlaY7Tqt715D96UkfOIEI/L8+aUzxbalwuuRjyMNIiSdsxuSkJ+qhpOYrpU8jQMqab
Zhi8Xf3uXSH5B16lrXxlhU7N2hVd5ZRV3ac+vy9WpWGFWCYrztJbwZY2hEtzRV3OK/RyXvGX8Dfm
jSzjL9WKx6Q6Kg51iJkxI4S3IjQhiToHAUrNW/GaHZzNAt5mbK/WN57KiA5olHkuQBtYpONdtqI6
vRXaSbA6Z3sNyDNdkZ7cKJZNCuUTUBAeO4b7g7ciQDvKoGJiJzTIcaX4wQn978n74+Q1/iM85vpG
2vVbUfz7CL9+3W9HrwDCYK1NwY7BEusPDEfjl7U7GDrCDzTxn3ZrNMhzMLPvQg36cZb/PHu5DfiU
FfPPGL4Rnv+JB8z5827No78Ma5e1IhoQ210uC78f4cskasqhdV2k0cV4NpshRhRLp8NcS23DJoTU
JOqtXmVHI0Enm/mggf9CjsthrhJjeOjy7mM/qg8K4aggQWWyAEYtvfdyCIVKYqMcPiQGOUjOaddX
YAzg7jFe5YyxJtfTFh0BN7SyvrUgS8OGNl4RJ3eOOcEWG1/sPOYYSy2aY1wPabdmsXdoLHFzOoLq
3exJcHy0T642lDhmFLNPU+VuWpKXCkwhS7I9xKYryHd4XkTgBcuNfrkWXHtVTT7fwkDc+Hd2lnQf
aO/snkl0YVFpurw9sDWjg1XSKqZ6VYfQLQiJj/AkPPxcHfsGPw0gf/MLEThE0JDpeKz99miOJeBd
pMhB+HuJLXpiB5nAgLMNKBJR/JC64wkk9XHSvcPQFTpVO2wYwEcp1lh9U+40LT63tXbsLU5+ZSOg
alXAfhQmoLbV2/5xSZH4KzfI5uy+TN2DS1pPKnXrI/CvAuNT5jpbQOgXyb4dhxlavuL7JE6Hzq78
bNOM1IJl0F/Lxj4nbfWBN44KkjhDpjAeGoFnyeD9BI8/DVbHM42YeIZrQIXio+WSTh9Rup3Fvc21
eDTmlkBIdgYMQfcC3E8W/ra3IBQ40WfTMTYWmw7WZacaNHsyEnkr5u9OD+sLzP9poLVugHpnTv1r
NjKsD+1FgfNPqDmYe+ux9/j2BXn/aHqmq4aDDDZhOhK5hAfn04An87vWacis+F/5DdAoZsBV1Gkx
JrDWePQri41GmrfDJG7hkROFfNXxUtBRcYw7KpYd/YtrTMeqtc8uE7iPgbZGbyqh9+DN2uAK2sfu
dBLu8KU2i60exU/uUAYYg04lj2o5S1Ae48lEClG0CvdgAVPa3hj1nxq7ubh1PUG9SE+LR/0RxfeI
W0+NP56GJoNPldxqAq0mcOI2F0dp5nT9TuLWT965i6OTPbF2a2fWW2V+K0ZM/txxmsE4YctnfmCv
mFrybAtM/VxDDNiSQ5futYGuHJ9YadWxMqpZV2WPVCFwYUDPqqzDajDORJYFftYhoZeId9p3gxW7
vl5AV7+0CZCpme6rav6Ueoxmg9jDkHgR8J/W5gMFVqMCrDwp5gFZpqeKdNBcNgfLwlQ+8QQ2OP4M
nS28tIYrl737OsekSW6tbcXBLqb7No8/UKlEH1C6rwjMZfzci07sjQg1fyXGVg0C8PDMVHc0yKPl
1PqNlL/p09rvU2oP+E4ONLSiGjnbAkRrqg2nRcM6IApAdvpdOxJecudLVRU3QurkjnIOCgOoVJ0e
3aokbjDSXGRe/LnZmT5FGZP9mPlSBTaUgUgahJSXvQt+jq3lQ9q5Dz3lewbcq4VV5CwTfOCcFUD3
VFsfTP6/S6Rv8Mp97pvXGA+gyT3XZYVcyIXe2eyrjkRpjNqukjQVeznMVoWrEV+JQyxOF3xs2Rs7
Tn6nZP9k8PyyL3iyQK8kRXcVk3ONSYPU7ITZL8PHgr1S9h/iykre+Uy+xoM2hWUaDXCdIebWkA5P
6PinwbaRxZsmolnZ/gBJASUuPREy5Rr331Hg11GAO8nfX8IgwL8lfz0K8HU/RwFUdlJU1q+W799t
83C7WYKVnfsTh/CvbZ7zC63kWMQxkTMIAHz+/TbPM0yuTOwILS54lvgnowAjyb9dw3Cc0+D9g+jM
kvBPo4BYmXVwdv2DPYtLOVVPWuTuTZ8MXuYFwux2Xv09r8ZzWhzY9VgBZ+Ma7NmPi3FsCesDog2s
vCWKWx0cSbd9V24cI75E7aM2rdqTDkknOtpAzvOkBU63JjqyI/a6Y9pLKsLLrUewuxiRqfXmlvQi
cBK17zhOY14FOm6F1Ap9iLBG0Z0nyWpHu7MENZhM0WPMCzLNnmKLs2yYvqj4Y6J3+KSbsEjGvbuC
mWDPGtjaVl4doRXoTxMYH2Pras6ZHcqRA/bk0qylIagtvBuW9R3BuyJpOOsp7vZHtuFJsol4l0j2
RQXVpRE6empBfk3yEOrrXjS0qOBM86hHo8bA6LNjPlP1uvDRruXOMAFbrQWeRrJtqHyzEsYK59GE
9FvjwJC1TfnAxOoQHFsG52W9CdrvMirkfYq3GEYxraZOVX0yppEbz5R44RL7ziY3nJvqynhnJB4X
A2xLUJblVusnKJ9FqIBUzmW5pzth241vNmU/bg7xEkPwwEzgL91eQmCwQQmZ8nGSGQJ8zetJyMAW
cxm0+vKq2TMkWdGedXdia7VED6OXR/dVB27HmK+T/5ZYAu+GPFLAuVE6FbsEYCwsfdNIxZ5tclCy
KM3x35qk3XD9LJ4TDBo0K7O9sR0IWjhSCzEkCrMfdXLPEi0NlGgZuddBiYtuuxsdq0TpF2BFs50E
ruvbzkUjR57T4JO55W4o689ui3FsbYQ14Gcu9XH2jHVj92Qi2Y2OtcMzZmlQHnoEF+x+icTfNjiH
JqLT12MHNj8ovbi0w012UWBg6lmE+1i45b7jOZD0qqsEwhiDWgWclZ4fmjckS2wM3VNLQmcoAice
zrXdBaL+MML5zFcfRmpsOrbbikpcJxN3pd4eEt3Y6DKibXXZLHEcLnhsNBbIiVr2WS1CO4HNpC3X
uJZPcYGAmw13MAsOBuAoGuWvrTefF0RojTAQUK0AGuEBlnYcaPZ4XdU8Vm3Hoi8JB0cBNlaa47uw
jFEQTfsqdb7RKrHiIHP6fVZ+s4wucGUS0k+JRUmdTdr6Mhp1yHndy6h9iOvoVouaT/z4mBrDfnbg
brn59w6gSJHS5qNB2vWXu4HhQJ/kMcXVSnHdscztizvMO+Fp5xLHT6eaA+vZc1SUh6RnbZ9+6muH
gD8/AM0mp/bVdkicuaxTc5pba5VsZWOGbl+H0phDk93pxKBQFpRYxFOgKYJyervV10ddVJh8+nDh
QS6BUuNPv9dbqipH/0WN4MydYuPadjgL/JZTtDOQ99t0vkvXF2rVnnyQvbmRPfpEDIN54XsrhwDb
1mNMmwcZBRRZLGSGSwvsFNYTLR6SfMdYoBPwPMGeiwaHno1hK+BsZo52dLschrN4jEt0ziQGMdGD
AW/X5jxozhDEGzvbpWuZ/UiUf85ZkIh9vkQ7iW+tZaqJpvKO2dDmsgSERFAXM0FPqwkkaCBYOo1h
NRZb5kjSIuqU4seJIX5iGtwMDT4cLznEzO1agaMGI9eIwaiszXPiaqdipEZw1MlpzButm8JB9ufR
IKtdklrDmmcM8WUmrVLQNzYAChYwzxRLcy0dThR1bTPEFIQb0PDdEVPAxpXZTgAXF1O0xzB2kA6H
aOGhJtJAibIwAiVloxj4tguwXtumOeSEVL5HbXJ05uWcomNQXY2Ai4nMMrYF2UANLvWw6pgKlFii
nU0M08g9+xHIR+9n4Vi0nz2+f65RG5UVwD2Sw8yVy+QGxeGxj8wysCQcKzDkE1lAs/eAhIH00nwm
Tk4YFi4hO5ggJYNLyAg6Ak0siLQoyaGPHXQqqqOWldx4+4MO9DijI1lhM4x7xaCMl1Vw4tIyV5hI
RN64U30WKNfdLpISN9EDyfOghMiNH8+3yY0PMTx5U684koaVLLiZpQvilyCih2eWzoMCX6uGBcJp
jQcLT2uM2OyUwLgnwQP+0eCNiOAH5yx/asYFkYgmLtmGthhCH5M4CQ1SWv2zNY0kZfOAC0CAJz6s
aWZD6Q9dzqimMcLc5aOp0kPRLxeAzVhxDRA8S5gXaxnce1nX7CD55PYPc0wyw0zDYsXC06LtmFjT
4KeavJuAZQsEAVcTh8IZgnIUAdXMG23BJslk4PlfIxah63MTYadpS43/KNiX7nmhB4xH5TPXnbOK
XFw7EpaiFi7eTKylhN3UX+ClIR/QOjIWr+Oq7aso6OjOGaznHg9oiuLTLKgY2ltnyG+4Uzh8eVlF
xj0Px7ZtozBX0C2s7En3P/cq5W7FNTeZgog0ryMUh2kWOA2VSmNBWQ/oMfXS1aDNgXpEkx1wNw3X
WFVGkbd/V+UzTpAHnVdzIutzYX3I1AdDpfg3CUWTQY7HFoCOPHDit1hMx+5xhq9UsdzoUx4T6s1c
MQSC5qMy8rZt/7lM8ovQmEmc96K8131aywBlOPoTsEaqdvlBGLeMO27UuHS+0Z9A9Kgr5CYiKlPW
WAgwKo8ZGKc5v6YlDif1dbBa9jMtoCp0O+8sHYNQLLsSSs4AQW1N0sUuZ1hNdV9svnW8/0WdQxM/
53xcFuNzu7DY6Km/Q3nV+OUszTjrdXU0GvqJ3aDrPql02nP+bIyclDdm9mCZq2POlTQr08s/v0j8
HW36D4Dqv6ZW/98FUq/euv9wkfjS9n/RymmvX/WbKcD5hSXt/6o1P5aGv1n1QMHSxkJzGas8e02/
/LQEAJ3GXgbulJAnqAYdbejnPtGxPTo7KSjD+bf+B//BPhF/258uEb5Ybzc0na2SDjC2P+diEr2Y
GtcuD2nt6f2hNBsNOaejFnDGqgCFJz+XNaZeD2t/NWDHY8miaeosZv2EtnKopX0yKLkaBYXATYZx
iQIoXyMYM1zNTLtPU+j+8xxdMjUdujJCUPUZzQ1sVm50R+bvllAgA6+Hw9QAj9ZcJn3tNzPDosvI
AE6XYkw+NDG1XNp07p1mq2bZBo7Rv04myLZCW7YtYkxmuIBUcPa7xl1L6jvvKUVGmOdo3phJ9uDg
SGD9ucvS9f3Dv29mj5ZWwFlcjpiTCQuq47CytEuvCQwloLI5yN3xtovBmw1ovhpV1ysuIJvBrAzd
1yp10NTTx7onwMfk9cgI+a71y6sv4i/JXMMhnSVszlk7I6F90s32cYiBMjQSiK7d3qV58qWdODNx
LGzqxtgPs38jHfN1XljCzHbR72tL3pb15Ovn0Q4M1znH2vgqFLeQvNQfLVl/FnZzL930NRbL/bJw
WdKWQ6Og9GscGy1DvZfRAuXfV7MZ9vl0sGV1dphgSi8+9WAtnKg9NTrEpERd9AQz1lQeYq8ogrov
92VjXBOlXbJEPWZu8T7h6gLHgaDkEQXW6Olpo53S0mNCFWih2aeqlq+zyudwrtVDVUEtL5X/aDIW
BX2vPbZtfJxdQb6nbW7LwINQ+wvXFcO/M0X6NmM8VzDREm+8Os184RNwFiwYB4SQCo64GzXHZcSI
DtgLfhSYDe84q/lS1/bRysc5iCP5pvKaGHTxmov2kw+0LZ8Qsi3lXRi1H3V/OBGtvkgqVmliL3GL
ELq0K/Yy5bVelz5Qjtuc7EblviB/HvHXX4Ujj05Un3BjnD0X62rb0BFKHZKUO8zPxyY1n3wvu/NI
6Th+/2JbAC3WCEZVf3BHwomtdVhpIPSG7zpgJeai9kPan6apfR+wQ5R6fXQJQuPjP0vusLkY91ZT
Hdo6QxtyiRP5nxw9PVlF/tj05WcuU7e0LvarMmqW5fc28zZxV10GvXlaFnyLJd6UjIeyd51roxlX
7LJbM5u2duy+UI/DQk5H4DSLMJnczwBYyAqRdx6VfERd/NiRC48rcXLBuGK93OHh2Tepd9Hb8aBl
8WGa3e9VJ1nBqx31pecS9FUzNxd8qnRv07Xd5I9zAy5eLsXWhd7laAQhhH6brSSjtH5icIlAbInl
7JvW3qjmfamxJaMLsWb7q2vJc7tEx8YeXr2c5lTdOAhPHe3RZQSf9w03/Cif32HfsZ6e8JD0x8ie
3vJGv68E27nOfia0RYwoeijxX3DBxjUKaRK+WuQPD2Ix7mKLb3/QaSBJYU1pT9Q2wHLBcchacCL/
4ljGB4NumJytdjZGbDXVZS1rqSIX4VWzz9Iz3miO/EZkgU8RgRlpuiHcrs+W4b1HUXGysCPKWD/2
fUrCSZpPVHwcmql4mQozPiqhgZ8fjc9GLj+6FsneZsTPWV8NG77yWCFNuMMDMnxI5VwfGBKPzSki
ri3u9CI7IH46R+w6axmgyUCj2DUOPvsU142+Vxb+p8hQ3L1yPbYIeuvZ9zmGwTI4H8ZcJ1repMGy
rLx/99qOXGqs+FYqeuMLbtaM9IL9vmtWVz9pXwSjp8icQzfEr1jHjr07HZp0+tLzk8mp40s9UmDR
ch8xspZiPLbYZKi/uxAMIKPBFQ5oC7U3m5guGFs3aVdhCWtEpMiKoyGryzzWe7rlTxCjKbVP06c0
Me4oEvlk++1zrRVmwF/lvWehP6XIU2gjBBcGfcr8MDJGFhSFuzwMKOCbUcvlhXQcTrK+GMN2KJfg
nw85fz2//GHE+bs56P/ukGP8R8vK7Zv6f4cvVT1+a/9CO/1pW4Ftv6JcGXZs6i2YXX7aVtbEgoH5
RBfQ5dcO8t9RZ61fTGpWBasf4Tqrb/LnrGP+wgyE+8pg2IG/8c8qyC2HXe6fcgkWk9aK4mB5q/ML
/lE7hRFg+J22ZAcxtie7XR48E9eapc3PxtAAp3NvbaM9WZ3+Zc4UTmLjxRoh0HCMZfabYlvoqOxo
gmnxuIy5a7yev3xiY43G0JPHr+nSXblr3RLfu3RWjQGFBZVwZ64u2HmNbnkzidpC0MQTyIVBiugL
Rsq72nQ+15IdBi3Qd52cHualuE9kde0n44k+iNOo9VvYPeAKm9ey/b4YiC3RVccbHuvZkZ42Fq7q
ligX6FKKj0I8O/RX+1Ba6V97IVe4Iti9I8i8q+8UkDIT1fCC93Z5qT76tK3rOdf9apovre/uZ5u2
v858SCED5FF3qumvwuDXEGmQ6b7HYzIPuPZt9VwZF0wzR6w9+zpHPgRL6s3Wm+OUJ6mSJVic8rVK
s4eynV+Fq1HRjjJFI9Vz3fSHDghJILr2ZDTswBK92XaZcY7b9jOfcyxALE7abuE1raynYkZ7VB7u
9SHnkqy8rg+SnAoeGEfAuZ7KvAFkSnSKkMgcwRRAYi2plk6k8dSzHHNhP3G7A/CrKMdwlz31iNyc
CCNkg3mJppbVrcS/WD8IjUIjxe/Hc1jBaoEArzBQD8YxRAIEyDfFcHQB35whZttYL5faKi50IVRh
F6POoiZ0GxnX17FXzdYglR00Fu3UhQ5h3zXava1dZxugfr/OI1zymBLBZtiokv63OoFxEnHvj+7K
Rd+MCXVf1TetoL0LW0wKNji3iLmm26ai2P573iKDHoqF8o90Dkuq3jI/BtudhjBIQ8vsqAjJAsty
2JMmu5yiLJ1YSjO/4UjZ9jisKBR10vcyYxsxvikTzmJSkCKLD2bcnLVZXfo0etdFs59wbwZpjnOS
hWAjspNvAJGXSKzkZfDliLCym9PEV+QGVvfBoNGPIOFEKgSpa8bujjhN3xzXarJ5iTVtPa7MWcTV
Pq6uP3RE3rJ26nxpyNTWBYSXrrH3oF7oZfFxDKgpNIUVenwcLUgbM9UEke4EHrq2s8C7rwGMl979
lAA26UTgsvORpPv0zAHdQq8r8/waE1f0QLHzCa2sw6/m7WYipvOUbPQhedJMi+aIIgT3f03b6ms9
yr1JSEDhKi1b81ky+psiR4WtQ9Al4bDIa1/aJ4+B1VfL+1J3Z4/axqZib1T1uwL+rmVpYYpoJ2KG
1T7bkSThj9s4Z7E4zwlnBtsUl+2KB4MamYHFTvqSsCFWxN1tnwWixXueT6CN4DtUUFShKRsMc62W
0oMDwZ0UZsXyr2qq5TqyLV1IM/BNHFP2G0YVvbKK3lSej/WImTutL3M7fIjROPyi2jsuNyL+/TGZ
z+1C96+ZAfV1drmAscYCrR6aAx1vG7ZRoV759MloYanxwBZs4XQyklPK0nMxGAghbBJhL+hsw1Rz
7tiETdSN1Xz32mgf1qwphjE20dYBOyoiKzWciiZsrT76g72dEIsaZG20m41YyHaQBwJeth3StTNx
OZT9gurLnOzzjQHjFmgTsBwCk118PJm3KP9O5ojCNsqURMSDYEJKwf2WSTbO8bZoPisFkRWXQTtR
Y0aQouHG5ZhOCp46DaQ/8PvziHCrd25CHC5GWNr+Pmk/RhrRXz+/X4v3agmdnMwJa032W5qkSgxg
ftzBKI6xw6SbnkqCWILsURU/q8jeJCUCcTK1H1FDwhRHheM3bwUAH123N7r73abitybeURf2d4fU
OfCbkpVmQ7FzS52B5pHJN8N58W5Llp61hZaFat4tZPRnW/8a1zRdDJSYBKKlt8mSZljp0FpYuBOn
AogXysH5mib2pyxCzWppWOgGe4KKkD9adf2cRoYWYCTZjaXrB1zrH/NM7tuy+FKkzseOknBcM8+N
qfj4sdjqMLKUA7Uu3fyqjf0nJ47p+WB07esqf//vnPWrKo2b6++XSTcIBVQMN/zE/mLO4kt/2yi5
xD95PHXLBazyK4zs507J8/3VbfarO3jVhH+zB68dZy5pTPM3DsvPOQvNmoFoza4gcv+jddKqOf8x
YULrGk43z3I8j+D0OoK9fXlMq3htQ/v/Lc3BRuYVEiyRvxFzu6Ub4LtvxZeaPFlcQOmzzX2CaFj3
7IANaYTtbF96f3yMu3xjo5/WuEBNad7nBfJdY1UkPDiThvbJraq9mLMrsb0jkwDoY+er1Otr78IC
USSUk+TOzWysqv7RibEQ+ct+ShkvFvpz2dXUIr1RuLFNPLlLXMqI4IbF0Gsd5gR0bpJd7COGOnMp
BCldk/Yac9xHBbdBL29xYMBDJ2XJ279o8jez8quvOfsSzXTrdjOj1PAjgJqV3ztsnCf4oz5RQo8o
4sL5OfWI37mGu2UKJ7CP1Yp95MCv3HY7FS6U5YbVOr4Thw4fUV/L2X0tEJB1erxYFRw87oUVncel
4b2OHvagMX8vFvWhpXRZEF90ihJEUssagVsfhUvFXD22KVorqW4HdmcK41Dj6G15H2R2gQiySqDZ
lisf63tApVH12C/LGZoJejXZzZp5gzrjBWwFbuTNWC5bvaROZIDHWrp7Pyr4GqrmcoUxGR9tTzC1
NTnP5ngz1v4tMuRGAUZg5A9n0JAD2UlrtLaypz6eIGy57k0kgFBL2zUrxQRiyWDGt2oVgnUIYIOG
ZyanFi4/gYJjWFIb6dp0JrjHhKahte5dIi4PTYvKPh0xHZ8ygrlOCxTdKw8Fjl2zpxlYT7guDzuQ
ihsP4IfuNicbua3B+egDaIhAWA5meQcOZ7vA8aljxf2U3gb0jXHM9nnpX7V0+h/2zmPJbmNbov/y
5lDAVgFTHG/aG5oJoskm4T0KKODr3wJ1dWWvIjRXhEYSm63uc06hdu7Mlfsh6z8bs0kVW8TNLJ2B
HYWM9AyzXT5dQGBQnNo5qf8Mv25mqZXgXctmW6E8mUQZGYWB0tEHUHlhpBx0UzMuuN864iUIFvOm
D6oPtqvOPQJGEEkqdId3UVe7lrThrCS3iLyh36C7x2nKTr75zulwYA+APz154G9twq7MbwpwYHXq
PJN2otxZPvar5dKykruehGDX91/6gGtCVJ3poCLJBFZFNA8+C0Tu86+DT6E86LFYp7eGKUm3gkha
eJnS2XsKivTTEkP4CRjVNRmULBEfKr8+z8p4kyX6VeEzNyzXqmCyGmnlzrPhvgTJnXKlNPLx1klM
0PgkeQLnONNpEC5OcjdXbhkaNRzaWFN+YDFzWVgj/cPQOW8FV8kh0reL5q3jZlfGnNcWNq0xBa89
y6IKr5avlwsH0avUwQ2ljwct5F71GlLBAocFJkXdr5aY9FwH7Yc2G9jBgytrBKEmeXX75dHRydeh
gaBjZlOozeIuKtWVHwyzFlzDxnorddqgKw7XCjwiIvM9P+1bMOefvaq5A7B022GPlESjptzdDayg
hEvj7tCKF7PDO5kULwolgpcnvUnpjS6X/BLV3iGY3fd2di6qsNywauVt3qcfGm2/2J33nCTq0ZyN
B5NOxD4QTymIk5Amblg7yY2L6yAWxkccHw+xCD7JmXZkE0I4Sai+TT5EvsgxzPlEfzK2Q3ngPajU
ffLi7BngxKvJPLOm+PgRTrVnG5uqZbLBEskL4XEjqv35PBk/jCTEiCwmroGBYCRDzU0oLsNozM79
YAG+h4XksMOW8XUayg+k7d44cb6PNqVbUsGHcDoqBikhOOoqPs8uor6Mdpntf6o0/BsnOqV174bs
mZfQhlq4ul89fITzyWRgY5v/bJDoMPFzuhOMi452bFD1raDWNQAI4vfzkx5ngHKUeDRNfck551cz
xBcjLp/KzLY2Rhvf64mNvqWfBTAuoluIpo57P2jvUz2115VpP1tAU3rAdKOr11ms+lS4qxU1x0tr
L0Bci0tcJC9lpeS/atLPOVqbS8H/vuXcVX1RT39xweGrfnPBCcSqIiEZETRal1K/XnAEaVhvvWT8
gJRjr/vlguP+BLN13YtRbvRjofbrBcf9yeVvwXsHc3zFp/4zwIX751sO8SwfzAVrODz/K0P2t7ec
uk2cNK7i/LgMFq0pWA84zpzPAqOsE0k+Tpk1Emgi8OfXCLQ2mKlwHNpub7sgj6tc97u0B+Jogq+5
+JnLQj66n+IIFgHxGtKp7DKa1lsxCdn9kMwfyewCq7IiDZ24Raw18pCGkvkBZjcXJcfb9HiZwsHL
PqpKYKRpPcrcB11soo4ntb+YgBPjU0/RUu0gnWirAyZFUxG1Irqm+LziGhM2uQXuNXEeks4lj4Uj
OpHq3uFqZZfLDbjVd3MkNYR9S+OazjvAVHNcrDF/VtMQuzdqqjCddN1TVaUH6cd3vWG7MLs7CpTK
5lpU6lMAoDkraBLD5m635q1T448HU9XSjZSAkctly9HbbHNUlck0jyv2uptw80zJU74EjwU2+IJo
/0AQ1kCmSbjkRWP0JvwJM1rvXVsuD3LEOxNFNJ1iemns7i4Putu0j3yuDFS3xIV+GTk5g1QTOlB0
XwCUID0LlNs8Rll34htdITQcMIrxqJw+sBg6zZmJfoYHh+KOMuZmFZlPfpS8FZU4QKk7tEzPse99
Tnz7s2LDJykACllGIttX28mobx2cjQLEWVF6b4XXEFquHgb0hNnHwDM4H4vOPWG1P6wJLTaJ0JHi
G812ym7Ucz7j6k897PXc9ey8O62aVhCkR0e7t0m+7JcpgXetNoOr7yUFTj11WonG2p6pqxYZTeDu
sYqNHZ0np9jxL1YJ9wTr/ML1KWXNZffIfGtriE0Eaw4g+3b3rKF3XdyfBu6AbuPQNAW/irBAznM3
4X8sxSInA4NCrRrsUbVJ4LKZNJivgHucnQcjF5e1hkdy++/mANult6tbdUqdede01a4Er5R3PArk
/NZhQqcGCywu7Uiu3Httea9KgW9ecJPQJ4qooBY5H0bcRnM7ntpsukFv3i4aO2dU3cw5xnBNy21H
+Ucut3qkcM/wj3XA9yn7Y50VlwZq38K1zvGzW9EVB4NuHAsBJ5jn0/riRBDX65wlb4SukPOqlXri
t86VCLLwg6eHYwbVC5sKjMXq0I/Q+LlJ+1T4DHVG7Zi7K2AtlVlzbQDJmzxjU4AX+TDe2h4G8Sw9
RUjPVSe2MBGpWFKY6BFMmIvWn8pm9xnxkbP47+CVjoXkzIhxu9qLODeGt0vN4DWtjIdqbSwaIHWp
7CkQDCa0FmUJ5iAylXM5bf0SF4/QGmtXVNVNmIpAXUcjxhfmyL7fVDavrVmP3n2QAezILbu0Qqu0
2uMAN8xPRfQqlmLBg9pharVAcgSZfUjxw3zM4szFwkM5pzQN6iTZSvvvPOs/pxxkIFE83EVO/jpH
gX8/157YdIkD+G9GFkZGVYi3drvcoX4nuILnD7rH79ewBn61B2SMSrvMEjZ2PcFn57Mza1vsbN0k
itj7LDY+VkjapchzWAKmS/40z8Ntw8XRANiDDn6OFuQTOtXiNqUtyDrnFEAYfnFu13hE7u2nADG/
s851aVwLMBx2Ae5zmesPokz+7SX5v/883P/WD3NHQXv8F80k9m/8MP5PAYFbiSkGL9vaM/Lrwz34
ycY4jKnFoZ7wBy/9vw938ZPtIlCsWyQTiMzKb/3VEcPOySfv4a5xvX8gX7CM+oN84fMwZy/EBQKR
RGCL+f2D3Q4GS7Zse+mdK5ev2gV1YJZpxnEwH/3YUJeswZLVJBnerDQ3HmFDvWKXPtaSzNSw7KxF
nUcLZ0bkXB1ZZZsJSs7ZwDAnu35T04k+2hrYUPnIaTaEccCWZxM1hYSMZ027qu2fZef4H3VGxZ/V
ttUZr+A5TzGT2EnGytVF+e4UcMCOpyDbBvMJJRYyqYV9mb4gGKJjjV+/8Xx1ymMNPACJuCicEU6H
mxwqmnWpN8l2seFHyMwxYZzBt3gmiP0c+wT1bHHUPVG4os6/GCpLN9U8EpzmWMCJ6UZ3RhQ/zr33
PYGa5Wc+q7DJh6ndvAKWYkFFq+DGcenwI/Ckar4jGzZaOoQFRXD+aBXZt2Z9TA0QMl2ohWp8tGbb
2bhoJAKLed7G32I42ofWpJUZN37OXDV8jlMjDa20Z9dAaogOJtbsoA5BcvojT2bvaJouJ6q4ytm9
uItkTY2LvtJYG+zO3WTUDvk1McdpNlkLEZnGkjBij13ME+ci+fS4xarXl6uhc7qbZjs9/ato/lA0
nb+N3N6/lUX6tf7zZX/9sl8u++InkAX++snmE/87g5zgQi+BW1krrcakzejXu74HUxqUs89XeD9q
F349DhgD+FcOx9WPOoZ/eCTIv1gaszImt0tbkktt6R8UzSpuJ08baXacs87hM1Abm7ZM7st4+t4Z
iDj7rMWWMTPxV5sOatS73xaj8zS1s23fTJavLkKarAgqVYv6xjcKGACLYZURTnWNs6YekASzqNw5
U2eESKWs8ZqmnEIxUfCTG5kIC46qjVHlPYgToDVIOyPVu0BgzVa5x7Fndm+88Tjn9jv3llNZlvuq
9kHyr4biXpuPg5Y7J0/fs3YhmUClmZFtNYpYAd+DACzROVDKI3f+PruuFNKCbGBpJqBxSNvqyb+M
7phc/UlzvfdlxZQzCD9cbMs6wjRqpm3l0cHXAysJ7TEbP5m0mloafHPcHDsMgmls3EmbXXsywhSK
IuQMIygOMwmTkIXIceld5NPgMEj/HhrDW1VNtDYQvuy5Ly/DfsXSxKypc/rmnZH+UpcaqFlMIazW
s0dv0aisB7co9yXucvS0JxVljxqMiuDeiAv4QJ/boXOcp6YcTz3YUBc2UMJGJHCTW0EnVIhQ+yXy
bQRUbFLwORdasWuqaTQsswV3eYLC4sTWXTU0dxUelwi43YC1vVyGM/x/ft/z2YkJBFBzk3O102m+
Jxt4lJ6+VPQCzVkdM7LRKjPAo0B9hbADZADpEMA2KZWCSpoAzzqq5AD4mzqmFEnETuutk4KZEEBl
oALv4jjhuUK2ivSgspN96TnUD8mUwLUz4e2HH161cxwCZnptOMZC3SbJLgvUEx1v1u1MnXzpDfFV
kmSd0tzaRHDq9qO061tvlsZrUlZORhLUSbeN6hWhpC65+fco/PkoxO7yv2WP+7e+VfXwVuV/cRry
lb+ehlhhfrON+a/wIX6Cqwm9nTfGD0fwb4QPNjsrD0birPF8cC38db/cjTASQ4b2fU/4luX9Q/KL
tzJp/rDewfRrOULwndBS/tjb7NNMXM5GQhCQR2fXKHyNeb0183F5noqx4UiL3C8ztwrkOb1zBc0d
Fmlga1C3nsiv3jiaR0+Sv2uzbnoYenFGSse0S+/MxofXrEi+zLiHg7p9sLDSA35xNm1BfT19M/ue
rtChww4xCGLIi1dxKYDbq3K1hFDCh9CIjRtli0+M+jjiyotDpJe6p2udjGfWP2VoKu+xlvUjugQs
sGjfTAtrABvA6Ixs4KUfB8fVYZomNz7slkrDDlgc8x3F4rumR3kd2mhiPIH63Bud24XtKM65ae/n
SMO8zJ9LhtiwMOnh7Eb3KiMjrAu5s+GOOGnysU/jr3ERHZa1gh4gIpu6EC7apSriC1PsTnr5DibY
rqRa3lV+2H82+4S1SHlWpf3orAT6JT0pCnVnF2QNlh2BImFHcg8FHNbm+KPY15zB1wDrXYBSZc18
9hJmcjtlNd9cjRSalXBvMmiI7JeIMcswAPgOc+S7HbT7ccgAWDWfBHuhuYwOuem+mA2geBVt2ngm
mcNuqk4JyhQw34LPunoeRbepTRtqMvmzievYHJ0TmW5VFISJtLbE+C4N63gif3eFW2I+DnYFTZh9
VjPk5lsRd5sGarJD2GhSIN+D6rsAeyozKmo5F21yIhnJu5iEeWtEJ2wL0KrxqFjLpgm+amndOiLf
JA6Wica4tuIJrMM2Z7PIAUhHa3ExV/7oANYYQaBj02GrjJqFDDr+tA3st7y5cgc+5GybpEq3cn6W
DrFs8hadWN9XdN8oVjd7D2tBQBSUNGrC4JlWJxAMECA0kaQA94GJlJNtK/JbRfk+ia9VVm9dLBKt
ZrVlS2zFsHB5Z3hNA7eRgiN7X81Ppvs0WLyPXXq/8EWWgNqyObpbspcFYTyJK4whEUGmz+16kaXI
IUgfgFlsZPXdduBeJ9UHp71NBa9NUlx8kl7mggehKkPIchsn7cI8LvdTxkduoFOQgSarweqpp4Wv
TheqvkGP5u2m8R9cT8MtBV+0GKHgmdUWzC/yTbrFJugn3lsPQwrNuydqgo8mwL9S04M4+F9NH3oe
uKcBoMdivPRTHZrjB3+4g4ITAuQu88+5O4Wm2+9m82NU2LuhRhUV1ILD4RXVl0DwHWnG8CgIsiPU
HFYCfh5a49fCJfEV9/Su55sVoOsSqwuUdXJsJpqG60jsAOPALeHxK/E/JTRQuTZgg+C969gQph8N
dyHF3NCuxg0f4aojtVNXW7Fa7NENZsLMBYzvjsKhpbNDuiII+NV7CqooAaDa1H6lRnVn8mItATh0
WZJpGnj325GX7igtjg80PzzpSX1CYqG3eqnKjTD44FeuByVU1a8UQddPYHwmGLzpom/mYvI3I3SN
tdXwaE9GQqQgzb4a3Hj3raRHPIGiQLd2TWv8e526GG1pQvRfa4/2q+i2dUD1QvvMTGMHT6utRyKh
E2ffc1frDR2Bl6jkO1O4M7B4XeL5iC+TOge2UjMT1lQdp6rFGjZhFSNmzLpGu+elNg7NWidYqo0b
pbczwP6uEgiH7bVebobmce5EGOt3gwUkus2m5uySylxLVPDuTeHCjxfXIx9zD5jWteA2MwWYxjCO
TcM3r1M0a/BKtO0G5C84kJQkKKvWQIdJX+77LCD5x2ibWHE4UFBQ8r6XMox4w/XmiwMG0KhfDGy9
LkevWzu7eXovDIxNJcJRj2Vv7jejx0OogPgCqHj9PFCUnuUvRkXRVfDeQ0KsaOGcvrnN68z55NPR
kT3And6wh9g78THr0Q1nPhvGq7Dv/MZ+sUDszeRPjdbCadMCLobkHH1TBritCY5/wkBufuO5xSU3
5bMqDl5hbwjUXo1Rz2Hes18Gu44Q+wVVF58/tkJiZmbf7wc+5/ho7+W6dern6s7K6XIghD1m+oUR
+YLFgzYsjmaan6/UMJ3dSj3Iqb8quTybOK9jY+DKbbwSw6cTOb13C/0xHYy966YfOa6P/aJeeEd9
mlC7HNcndNjduhXKl6/Jo2hCHs6+KvL7nIqmAVVMpsNBOO3Zy4gTRoH9uTT4iwa/gK7F/6vUn+lh
qv7dgf0skzmMiX9zGfxWvf+VmXr9ql8ugpJL3Yr++w12Ahe1Dew98DwGUQc79O9c1MAo0MZ8C48z
eFf+0y93QBduFekGXNSmDfWVgsJ/oJG5f8JOrLdPzwYuC5zQNf80EFNg43CoNHQjJM6z5qJgr17a
srAOQGN6jnO97VlP2Hh2w4BWknJp71jzweehvIL8q9eEVPQWRISCZmXunYJZ3RbkecIyp/ggqnnw
+ES0/XtFde9r1JoSyhzjDcYfzrQk5VFadcGzP7gx16UIc/DifYgDKKQtaPH3vlIMfCNKGJR0pr/6
g7MKvfQm3TZ8Fkre6xol2OS+gr+YDDx0AJTiEsWYtgqsM8ktmdiDm6WEmAfMvDQ+oDRLFGe/9o4V
CnSwStHtKko7P/Rp94dWva58Po+rgF2vUrazitrtKm/z/KGSCMU7XaXvcRXBieCUFFnYlxwYttlJ
h3x6NJ0DqpXCMQGqFY6QfEB0Vy2yfzIKCNgAPQhaB5F3NrlWZDQKtuzhKk21Chibuve23RqAy9Vd
bea4ZdT9gg2Kl2G/gAPLczrTqVLKtEUpkziA7b1Iv6D21GGfQOIEqk8U6b232kKH1VEIRcmYXnPW
RyJlpQBttTGrY88DJYU5kIMjTU3FkRmDIZ8fusi6R+E5pClHfFftGl5IO+ohPqW4rQX1uz5hDZ8Q
OxdcLsQo8TwhaiB5GT8Hzp+15mfSZ4ViMgtx0Rz0659lvHkZjRk6fHTMeWLbPJ0Jx18Eqx0cxLu2
p4MGK1dadl/ShdoV8PSNOR88gRWA0I0xEbTm3wvMaLFfHWwwwAncxUx5H0tnfJy99iGlOwC7K4gf
1gxWQg1xuetbYN99hul1yFrkg6HH0X1KA/jzfnbsXI+LTAVW0m/BvNqXVTDoIRD5EFNc3V7TeLwm
Wf+gfIBmkubjCTtNS9rFmvubwo3v26qD+JOc8XFiv8blNM/XYvUss6Zq0/zJ4MohNNMN7lkHm26p
JABwAeHE28jFvo5cowyfXDyOp3GQlwKogF9YT/EkbwJVnOJInUYYtE3sXfvYIUOMfXcYbqQ02DdK
Fk42drnqy0CzES6Y90APe4xEG3bVb15Z4Mo3rrZONjTx7ewOO6th8u4ZdA3rM2it4sVQ1rlT6rRa
bIIVve9MV58BqVy4nCOZDMLbUU5ehW1sH117AsXb47GiHYo4aSlZyA0pDpN0a5KPpmX7djEiluHm
1zmCciH4aA4yf+llsOnc4Kom/X0IjFOD2y+gfso1JHRqEd2axbQ3HF473iPd4J6NFbA+8x4Y3Uc2
01j9NLZ1GPdzdxynCL4ooPeieSiFuNZiuaoAD9RgvLTZjJilvlVADGzMunXtXqmNfl7c+b6Tybtd
RqcpyfZxD+E+Sz/N9vJcMF3gZKcmqP+UV/HdPM6nyMmebDl8WZzVV9VvKUZ+Gu3sDWm9ZTnu306U
NJBuakKVuM8NrV2JkT7GPwx+423MfcHH47bkyzNn2JsRZeQ3qn2UY/63xangFx2RUJsrHxE7v19a
vdx0tJNmTChTAvjYwR+u8ImXtIda1B3rUZ0bWoaC3j5N1EtwvhFXy19W2wHI8q3WfLfVi44nfcGb
XvfJTYKUJrRxTgDoQaza13jafbpcK3+4JLX97kMM0q44211/UycLbTbWLYf3s9soPp/qE7biL+3q
owcsas7ZE+vja8nN2sF3P0IR9FiEzLl5bEgFLBlrXt73jKNHRNijjY8fYexGUGGbuaQhSyrHpTq7
GnRcTk8G/vU2tEDiULL01vBjG5Y8CJiBoLMgNsCuIWNA0uhW+80xUfYHBo4l9NEbg3q+Zm13ljNj
h4ROgiOoO2PxwZ7kHNKeD+dYT/zRlhMl/tYRQc3MllA921WPfChrXXx4B7FaHeirMIk64wO9sXpC
ETlwZd7jBoHIbMGpz+Lc8CreacyY/LboMDo4LEPBOiLL0iFK+CMALuRRZ93ElvdQVl5G3SzpkW7N
kQyxvzxU5EykjfdaRXfN4D9OAiNiQydBQXLiX1XuZ1UOnezvLmJdq9ISlOtfqHJ85S+XsR9QLzxF
ID6t31NBJeIblmvfMv/cbslmg8WGxAttUi25xtf+eydDl7PYZnL+wWLgv/8zQ5L3RyooKX4qqDGD
E7xDnpN/2FvOVWeIWJpgLWEG5ob43jr1i7KoUE7jemvB5aQhD1Sl7+IUTShz093C7DzkIEErJ4wc
/SK6aNw2peWe+8rZswb9Qm3FyxJhpswXBr5xNkF/cKvbJNBRsBUVbBOdO2dQx87J17htRdRNf44d
FIx1bKiYHwzmCNrqMQwwWfhMGIrbV8HEUTN5JEwggkmkXCcSJhOxTihMKppbGtfSTwMTTMYk4zHR
ZEw2MAg/Vkw6tEhCXEesZgKymIRGJiKfychjQmqZlAwmprXF0FtHqJZZamKmWgFX8INuBmYtfx26
0GDvFVOYxTTWMJXZEuDMiiphWjM4hTtSyzF2RCpU3KtgrkuZ7wwckv7Mx9n81jH99UyBI9Og5Jfk
UEk8MiRSdRuKyN3YDI95Yr7AIxDGqyXAhPR0UMcccnI/pcYGKEFOvJ9R1PVfvOkbZ9zAkBoF77CV
tqPz3DDAFrCEZwZazWCblS+CMTcL0PYYe0vG32V6j7Fse9yVZK82cfPiMiqDfTQYnAcGaJtBWnEs
AfUP10TYwKCdMnArBm8yg3SzEIKpApJ97aZiQBcM6nr4ljG2uw2ZGsb4nCyjdDeY0nYmQ37KsD+j
yfkM/w0iAAcSpSq4kvX7gkSgmse6uQmQDXrkgwUZwUNOqJEVVJ/QUU4dJ8x6MZP2HexThAqhUSMM
ir0HEF3rwyhCrTC5ZCrUixkVgwfQzkPV6FE3uuE5R+sQcsRU95SjgMwoIWkw78fmrkEfwQsMm4C8
Om6c8V2goaSrmNKtskrMm2qfr1KLs4ouJerLtMowqNRfohlgXDFM1sF1BnMfTMEpGp0zaBnniheV
kjuy5AzqvbcrCwKebvZFd+7WGac9MbrdGPVfe2QkLr+HYfLe3Jb/s1bRwOoeddIC3nFuaGY85S21
TGl/jOti29R8IOfu5BvdrkyhY4EeNxrNLl6iecD6B53ZuCXMf2hMOJIHqnSamO2RLB5Jkd8kjeKH
Sy7s+3fwKLay8M6dJsOQBqCh2KqtHbV2Zd4pC/ZqDxfVxkBGu/u1qfLvYmkBy/aJeTcNrfky66E9
D/x706RoME1IhmGWb8r7Im7OvRo/SN87zbo4JjSvT/UHOi3vTGa6QuGvjZJPpuWcUp6P/SiPw1rm
ucQP7jQchtVmrHGH1bW6Uox0oDwDiqB3yaFFiBY/42iig0EbrK4yeaqib/ZC1sl1b0AIvtiAehNm
HIJHZ2l0Dx4QLWfMadujLZBCJSXX2u74CYfP3qvqi09TZ0nMc2TyMrIinPk842wETKUPgeLG4NUX
xwL6FGTpIbckmzH/Y4witmrrwjDOJgNFHxtXfuKdVy8IUAbopKqcyNFrrmzkqo5wIb0wVuOT6cwv
PqZ1x0ogv8pDUe/HYLoT/nDPe5jYSHqsXOOJi+Spbb0voBVf/n1o//zQ/tsmnvt0GP7icf27Hh5Y
wDx318fiHx7XZNTN37sD/msx8qjocTAlWT7mAe+H3eAXCQW7wZqc4mEe8GdWdeUfSCh/tUYjo2ih
x0Awgeu5xu9/6x/OUchbZzUXRWyyKL31FTfaeHQ+YpJAEPUtJF3V3UbpyvX1DrYaOCoAQUeaNbAm
pk6HcgpzBWC1T8I3yRm6Fi6yjhlqemGTuO7DuFspdEmBqEe8OpbdJS3TLZoTTKr+iIJx6WLwa2Z5
rnv92DacFRJjKYusGleAluirVkajsPXqE3uZyWcS/d+J3PziA20hAGKTyDKcEMjIvmkpN04wN6UF
OIxsl8n5Y6Ch9BfuTsBsrMmuD9TDMi4euyYVYY4TeUnLvVMYDAliY65wx2JibrSPzeJ8lrVFr0tO
pkdrY99RWKJNBsig3OUz8sD6ZGBbWA4jUUj/zBNxr3N5yfmbBMr6e9FFoGdsMTzkXXW1Z/FxSfmG
fMhjaqkb0rkT56PAADrOEzcf9Y1y2duIfFBFTY/jEi6pkMxnaDW658+V52yt0IRUljCAyLU4CAt3
B1ytsCEvgjhkc3SbENBuJIiPpdh7qCkqGL6uU6UZBHvAw+fcVQeMrKd+WL4oYz44pd6CZLmaCjto
z1EYVE+rATYGiCkzxPER/2Phb3u2Iw3jsF+WO1iWF3+eTiMnH55pMuI51b/FCTTYKZ7pLaCYJ2/r
s0fPa9sPd3OX0BFKYlh36HVzWFT5c5aqm8CZ9lauHrKC9xrg5iMCG6UJ7mFdmDUqZ5gprj5avzkl
Wzxe25L7U4sjGG7mpiD3McNyjtcCdGqpKSZlRCt4ylKawTAfTRDYuw7KCF0ePQ4KKgs3Cbu8liTX
lAn0bHVISV0tPhi2ZHpu0uIJv/m+oP3PxxIcCQrJlbjqvD3RiHGZ0HQqklsLxWolkWSZ8D4yF4SV
iKvCcmuAZ3ShZrekzAZFTqapdiS5jmXv8DyXG5NHdAzWfEm9AySuQzdHGMOWXQ0ke323I1zih6Es
vWkx7tbHhK7rJRB7/q67fN1x4QShGXDvg95sG5M/SzE4q2puVJueK5Jc6SU5GJOZjKID1iQCb6JY
58UTQeMVewKcfwGDYoNDwRyzM8CjTMTYeqwkFXlGA3yKAKOSgVMpuNIq8CrBqN4UuJVgxa6AX7HB
sFAwtvO8+sUHz+LpajsiFWQrtqXV+xaMSw/OxRPq1VX0MyY9r0BjP8XS/7AAgGlWEgz9SzTz/cDD
FMZgtRsjS2/AXzy1WGmKTH+eR/3uUos5CUqrvPiDLJZzL6cvJXfNhZjh4PEORicduuE2A1atVfed
NNglauk7zCe1pj6HU0VOaAkJBMVQH3mrDJnzqW9660PbiPYlWTTcrJ4pHGcv/NM2cIEadIy4ls5W
yF5X3akGTyVFMiPenJyyDFhkfQFQNiLA2T8KQu4TM4NfL3cTGKvUGLjwGVDYG4hP4w6Y2btq4gvj
V7trWrighlE92F4A+9uwxhs+j7cTNVw1gkyqXHKexp5F1FOKNhDKZdqV/tKzhKTmM6oPhqXfbTJ0
JD3umVCeaf44j6l/b7KpFagODVHNdpLHqCdbJ4MDZWVbJ0t3XurgU0IKTpvz5DRc2cZj5NkXFHyq
y8cLTU5YkyAfkAxbrx5Toh4S8EsjvscFTXJmb94CY1yJPE48wSn0tj0cf68IDiOUjoorNqWE10yo
g80J0tfRdqIovCByODHv0b1zEOhdaur5zWH1Z8s5ZNOhEiybLHmJXRoYCXbjpD5lhnsvPTABDS2N
EIVL8olFsJzUROIyis4jRYvJ5NCwldIXXp0kp1GfBudV2SNgvrPpwUoEeq3BltU2N93MYBPk1562
5U7Lva3zT8Qkb3mvHKi4+GQCKVubqAY4CdqixyeFHOHS8EziNjaAQrNU9gKHRfsESn9kLuM22fHq
J/HVZ9msnYZGiOiJjvLHgSqzCKCKoNrMpeLM76YL+t9FUn2GEX3bUoVWk0npqEabqEibqUoba4t1
Hdi5KH/CPb6LRH1RDrofyZIC6xftkvI0U74WUcLmFOV2KMzbPDX3MVRJg6lSmwMZ4Ta4a6lxk7x3
2vX9BBYVcgaMA6oXOnEe1v43bU/PMx7/hpBpEGEum/K7ai2Mg0/HFuNkUSRH+TRloDxcVH0fi2rP
AX4L2PlFd/EjXVy7yot5aHcXq+6uyxTfzl1ELsH65nAS/Hur/PlWyTXrb6QgJIe/uFXyNf8RgXzr
p4C7GsZw1s34sCz0of+k0uDBo+7YXB5dal7WHP1vnapQHh3+YQFnrl/2qwjk/WRxR+We6uPfki51
jP/gVukEfP/fmbOohjF/ds/DdPSod/z9rTL2kzHuZCGPHkxE165vpk7eShAxiRSAZMl8eW57b1rD
YzTPKEMGZ1F/dmNQH3H9NejVpe0JiXXOSwaJTnmYTgsRbEck5xItARPRhKeR2AuDb+faJ2IaSVhD
QQ58dXb85FvXFjlr/Yw9dfQsMECEFiiPYLaeuZHvl8F/d0nRdBoVQRcp/oE8Dz5MguvYkHjuuYsX
EkcuoUs5nWzdPnt+dl+kNWEu4tSbVkKwQM2CDHiKi2EDabg+sEf47uT9lxnz/cz9tnAjAityn3TO
1mKp73YM7PTJrzcAK9b7Oog+crJcikXd+j4Dd5J1uKB8O2xNhT113rg0k/RTvIvSdhcnDjuhb4Uz
bCsE28T3jiMXwSGlpmwEfbEC1GA41yqGWM51eNkSIjp4ss1CNTbgi1Zad3GUAUhirw3TdjwqoAId
YViLemD4zqGi0KRD/Sgx9v+MEgpOqjXCzp/2Ci3HaKBK44hTKwCluhpWQ4j/4nMQ27IC/BrHW371
B1IKT9261SR4lbNf0XTQy3a8y1N91yblps8cQj4EoLJ2v7KhtFUcRz/djdhC7OSbFN9V2WwHVLae
uBUx7I1V9OG6j8tksJvGElagselw4BhmEfYtW5yqQHSJL3FPPcxc0OLcUVPdHn3Y2h4m6dV6iyU3
pB+MCCDoAi7YBUzw/ltMemLBrSdw/w6DeYNDkDEHRc6DJzC75ypYqTr0F8q3uWQSykHMD3fjuhn5
f/bOY0luY9uiXwQGvJmWQ/mqNmx2c4JoOniTQCJhvv4tyNxL6eopQnONpBDVzbLAybP3XpvmDWZI
MnFX6FzbBVgvEOX80T6ljWRp2RwKoHlSJStsDRsPG2sN2dDQuoOb4CzkxGTnVmjSXJ3x2pv9tNZp
D6kCa+t29lHP65MxgAYv6O4qxHqGrJsQikrJaHlpfCsKufWQw7LBOMz9t75Ua91iL0mZNnQf4h3j
QRXTijD1piTJJ4NyZ1CQmUBFFfEhxXfcqGhjCcLGnb8z/XFfLUJtAlLH+ozmuQWsSgCT1RvvYG53
+457YKOyFaLbVlARt/CazQJ8XxO3HA24cWL7bkR0rjUbgbZa+axenFRupWuEheHeApA7niUhaFKP
oJN2ML3QkMFBd9RLnjhUPc/ERN61ZgjrWTCjs7O0v+AsZmYqVvNISbdK2UXmO5PQup5gvWxJ+fXj
UZbRRaqvnegg6YhDYrngVOUpW/rXjPea+iNKiPc+RQkBaKi5L7DjjZCb5TmF2qfl3yyrEZxf61vp
2Dges30h8OwYn/pYW/nWu9FEeCAxWQcB8CAf6VJQBv5K73VOO7KoGDgyaqWtt5IoYZL9GCxjU0Y5
HC9aXdIfsDq3PMG9oyD4tFBcg0udv/kBzWxC5+Wha96jt2Fp5HHkqgOlWAWAkvGgRZOGOqPt6Tjc
+vWrO/nrpr1PE1CfBHoUV4ieJZ4Pj7U3zJW3OA++aZjthUMbOWeezgLuE6OL99bWVzSW9/OaRdcn
fVk2i6p6SevmtbTbYzwbz3m1ngbrbgZljX8zes44GyST1J7J4oexWV7aiM4LemfqmFN2oa10LSbE
+qOIdSAp9rFZhjCt2RTeR31Gm+fZ+urzVMt1UJpMKXiyhhzrpPFvnuU3387fEnoe36tv4F2Sv5gT
fsLzBIB2DE8nnIIfB8s1Vpzf5wR9IfeAMjStXwItP+N5HFiHcHNYBgSesyRXfp4TlowLEESs0fiv
/1mixf+zVrQEZngUrudTb4fXfAm3/4To0TqQuaUbYQscMthoUdfj+8tlo7Hfz2T0XVYqe6Ifw31L
Xc1Mb76wHSy6giZKbv1B8lnWA9eJxvW+2DQ6XvyAu0PX0jjeyvyska6VxljMxGjZti9rkowYljNr
h1HGYgsEg+htXjiYgGiCsaZ804/2J1B77BWcngoaMzIlENlg445ud2MWluE8RmgZxthQMWo7zq7R
Z+c4GPkTLgHjFPW1NqzHqY7WWudMZyMbuFYPHTJqOfjuj0BBkvYlG7Ax1t4XjkZEkHA1llZ50Hwc
MWXTnGALc6Uop0Nr9bcGE8EhkRYXKKulTHd4s2xK6PsKn04k510ce8dRePuxzTeea2I/lUWCQl6A
yMJVXtARLJFaaIVgHV2UH9OWHTSWeMDS5hdosMkCHFP8VLMUAcPvsO2NM6h3n3efjHXyCvZi/e9U
/+tUz+f3/5/qH9OvSVlX3/7iG8vP/S7vBh9s+lSQxsh4MYs7jO8/fWNJqkLH+qW8EYn158meTTGI
Cs/+tVT3D5Y7EvW+7XnQsH79hf9gsmeM//Nk7+Dfo2J8EYrZDSxXlJ+/sgONiXlfsDyN3OZHL+RX
c54IT8oQJNBhZtpnv3Rs9PQBuM95nrW1p1JMXlGxjVu1dKvUX4bO8FeB3n3xTeQxVkmSw2SF36tW
1lNkol3KaE8vw3YEvEjWBF9Gdo3gMWNq24mi2hva9JnJ/VSyFKyIZviwUAe7PEYqv0DA/hHXVXlR
o7T36SwdVm1Wlq/UmKehizUezMuunodrL+JzWk+7FG+GSsXOYI9jYaNvRu9AUn1DUmOvMg2tavoF
FFAnFl6O6WBkVJhQ4EbJ664gqdZNIuyXlBr7UYOl2zB0p4pbtWQPpMOWyAmFVcCTXKrHi7bftLI6
ebU8dboftnO3tMA8JQVdR5r1WVb24+TBkMr6Sz6JH73D0inogcu7WmKsxhghdCj5/YKgWO4HWwlj
3UwrXORCvrgdt2DYCZs465855gHRVDt/XvgLJN5zkw2kJ0kW9Pt51qt1Phj7bPRfpgIo3wgAYE7d
I/gyEGbJ0cXx54MP8xr70FbDSepk4vD3eaj6Xi6p1dVYFkDMQjiDa761+G9VJEKNVWCTz3Qk0VOS
pvSQED0Qw1bZ4rXLsxD/0ZNwaRvsxl2BN87IE7BOw5uRzaGbgyZT8hiJ4ZAO+t5lj5cqzGqgzOdV
aoH9p8tPkG+LcxlyYttTWXRQg1yPY7Jb/hmUxSatStRveKm2zlZf9zbcfA7kD9dDTdFi6lwiPi56
ogCAintQ9A82H8Vqzt9IiCM2dE9O0Jzcqm9Wwxg89gsGLcF4Hbv3WhNofNop1yGvZzGL/3ZnJewm
e/chr2vG3WkTefic4GBmKBimi43B7h5SnRRBwxocxsqtxc26TfQkhEF+8ixYPp2h7zNff8r0kpUw
5gThbOoJxkFWXMfYfTDq4FTE87afUhysGhFwr3yf2M11INRkFSFPu1dfi8WKOihqdWx/U+haCCrx
IHkkeZ4zwSNdpDTElxEBzUhi7Rmsw0ggO9ZzvGX0npTixn6NGi+OjZWjXYs8Ps15jmbDwmvS3hCc
cbkF1ELhk+uzcW+D78dLsDi3j4I8C6VEy8FpvLOTxwirQQlzJ/v74oYlEO7TU9L43ltQ+c9AfGl9
73YlHFLWoOhJLc2c6owc8wDq6xLZVIfE2n3xgSJVPmlufyhBP9kdu8Gk4+hA4KXrvFWSJGHEgIz9
9VEaYBXQsRJOxPwFlylGXphcrknxJ7g02CB7muOyXJ2aDjU7j7f9WHznZnnRZXIIsCKWdEpgdXy0
h+HkQuKQXsncYdz7ISHmpMkz39YvMSLDwIm2tLN5Pc4eYsG4p+EBA2//ZLQefUwZjq6p+thN9UXM
wwKmU6cJCrBy+f2Rtu6UPPeV9Uwq39lkwr/UkhE+Na3DVBkYKghGlbpxiw3t1HqQNDLxXc31DlHq
FGnj3Vdz2LNJNNJ034EGE0V/jofoVnvobnO3jxLrZJYZO3YooECqDpj3dgm7POwKRyD9T1oun+WY
IrJL+1Rn7gl0vknMpgxrjJsLzi7xnK3FQUw01Z35Ye9YOd4PKD1izog4UXohPU4ctunsx9jfFmUE
l7bbmZnJ8TMj5Oo31blU8jp5wxOa4IFniVaV3JqoOE+1va2X6qWy+NRZ+gn9c1flwl5FQxdy7+Mo
5NE1NoZSM3fpFJw0o/tIbdYZmy95kuDYQmWhh4jTCEnYujDDypouZA4PLDM+yRG1zkSPSf0Qc/g2
qLRh0/a6vu052KmGBHAZEVGJ6odAuRdCSwhz436ghrTB1BhREURsNzu6rX6qDI7KPX1MNY+uhQbv
zd0FXNDV7WvSgt5Xtly7QeavreZhaGoLthTaQ+M0j4uCseAZapqPu1Xi1v4KPNBogEbGpQ0IJe02
FIXv6gYLgdXK4F85/rdDEWeRvxmx6i/fu79Cllr82O8Tlv8BapdheUxR5FR/PhN5DF8usxdKePC/
oQYSEK6pB8Rbmc5+3p0uoYaATKDJn4I1hQfyjyYstrB/3J06LHAtf2GLGC6tO8sE9tOhCPTIpM+t
g2FU6qdgiqmqKXZSR1hq27VVV9eUm4fy1LZKo00TjU/wdnc2BKOCLceUNXcMZ2HVaOFg+jtJEHzm
dgosGXNRcFh2h47LDWKOAFbOF5HT+ATtQnJ/rLJyl2b9gURmCJlzX8sUKqf53CRLh444OOyxNIkg
HCjGkXwvcC61xoQTChs78UnHmH6xiOf0ZS3DEtsW5pMUtHW0nfkdM7dPS8aPhG43mAAOegWlmEQp
xRGhblXQPbMDfbtHsOLn2Jg2JWuQyM7f52DYNLi3ZCV2HrHNmiRpzcLRwuIWJN3OAMjnAOaq3fSW
Oukt6OXTaPfXtp8P9uDBVOdi4+drnfEoreSZwG3cPxjUSWoJjdvUl4ilRDMtuV2OwBGiQ+dAXYzm
TzYYhJGRzgeq6Em5baAKwL+6euQpzdHdpFSpGKaN/O4eaCDfZFVF2ea4zltz07vWIW4UkaV55+YN
Rol5rRv6LiuXtsL4ZeDZjormIjMKp8milCj+po31UfrjtuAGp2KX6xYQR5+5ofNeSozPmllt/b7G
vuuce5qCKAokJ4sOS7mc44AMGO8lPYJ5MaMr1auyjnfeMIY92Yveqx80rzjCA8f/LIksdyTvmuo0
tu232YjeXKAv1J3ulG6diCGSejEIUUM/qOP5SA7v1is68SwsFSpASvfUJcbobM/BV8/Lzw0ynTUW
TPoMx4DRSs+vqH+XFzPuayBvxjYezLOYtWOl7F1eUMPnAoIVFJpmvsR33/PRkRuLBvjWMm9JxHIe
EIso5AOkpttQ0Isz0UJqBtTvcKDQ2k0XpLdByRuj0c2ppq2Lu6qj0WRe3B1jexzwQlAqsFNG+tBK
7yHp9G2aWVu7mbcabizykafaBwrlDWetJAVrsynjv/NxwyjIpEr9YKMxXYnhs98FS05yN4zA8l0E
caYAqHyhzj5/5jFLYKkFhruCNyP1gn0PuDHi1deN9tI08aWlmUGLcKejxWXguAgtYAHnMabdUfIm
eq0TdjTKdGJxmo97B+BqYY5nn6/VYGsAhUdQH4jzPbFeEHBEG3caKfYKVTWYaAKMQUhm44MrAPfi
zwwqvhoGQn9EN7rS6SNX4ZLsYGX8GPfyU+s2b0XFMlgrme61C96x58XXwdnkOCuU43HCmq7Tdkpt
3eKoJzpLj8/FlvVhRlmGgL/NKcGiQ/5ULDv/mBSCGA+kmvj0ZaG04eOy3/f7GLtMtPwdm3wBEwXO
x3Gc9yioJGfMo676m93Im1egTDvWRvnBp3T0H2aeU1tSJh9h4KT8xzTKtY0dJGHCrnjMlbBfrAEP
y0I7JaVja+rVxLAjo3TfOwGbaXXMtGKfUsbtNTl8gCacTY+8LtKnZ+z6tDkV+XhtwD9nzMiB1/LZ
GvYmUugAJH4l8uGupupYyC5ZGzq7mNHdeYXNLhnrYtlrR2Y+Umblps3bM2HGMHPVQZ/th5pTxwjO
d+aHgtm+dk32AnP3RhIHg0e5Y2GHHQZRvFLX2SHGI/UfLf2IWA6uRWMsS2I/1wmgx9hFQxyBbHKA
pWTrJncarJizZ7HnruOMV8yo3zRyCyhK0EGijYvfRG91rIT5zqKp3SUsShR43auYM4LYLNAPnEMb
g09Vwyd6JCs/1unFDpqD0uXzLKpvglMUpMhN3sx7HX0/EM7KtvEXq+jgR8sNSO3tLNv2cbavARlJ
QkdUkXG+NCkUWTeUY6VvpVNxAeF+tUWFnKk9tnE07iQJO0SFPM1Wdaa+Zip+tOs42uaz14eQrIvP
s9nSmlADRVb8wGPLJ6OYyrlkkyyaQ1drzrVJQC9N0jhkrOOB5JnEufDI4NbGN8t2W4mzTb3Hv4TU
3yBq9t9Skx7rrznAdFDw/7u1Wn7y95mKPTP7BLDkJleKRWD+w9bKcqgGx8no2H8GqfFfXNJddAH+
Mm/9d8+8MNYMC0Ha8dgPg9H7JzOV+z9LK6RtRjOL6Y7ZT/eWkeunkSqa+z4JfIe7os/f+s6OwoBf
NlyjHsZia/vUAxrWMZ11yvKCzzA0Ic8kk08/TtwRL8wy7d7UdfY2Q9jkz6CwTTMVrXVKXqib03Hl
6GTtm9G58zJQF94ZrvYsE2lDUi2BhOg6RhTRPGoe0byMl4Sguh9FzbKisL7NErH6xKaqHlfS6L9F
k0MYsp7be0k0fjV2NbSQ2J3u2mh+HaFXsbqe8RNmxI/YLpX6KjGHGydXFMGqW022MyGQu2TDpLUR
CuJh2oXeIL1H3bOc72NtaChFFjrQ6MZ38rXbNuipom2pqPn+76r3l1WvzUfo784hw/tfFCcsP/S7
g0PHcGEtQBy8GugpPzs49A8sa20MHLh1+egvK+DfucL4gsHPO/8RZn7a8zofHHI8SDIBJVXLdvaf
fGMs/X8dHJx3ApQjfK440/7MGuMmiMI+SjZTJuKI7KfyGpWRumb4/cgGG2KbMOo50+itUtYwT51K
zdfRRtY2U8OFwBolzy5Sc1TABe0ld/fprAzcojpjLAJG6UUftUa/aIl7cuCI4yTd5nW1M1Mfvmi7
wVAL9tRr2FDmX6IeLAT7CVPT2e/kn6NMCDy1/TPfvXVdyC+57UEZmab3hHaFyqCkO2kpnw8K8VCX
8YO0optDF/C6ddkeRdrd86dbDGUeAeSpmMGMYS24j2n+VS/zx5FidlcBSxuKW6lRxKmPCaOwRt1x
GltX05svFXLw6LchZY60nNdPZJgWjhjFWl6EQbk+cUP8rtLp3hXpqdXakHsUPIVpQ5nijnW1Au9N
vJr7IaVAKl8FYqH56BdmpOvUx48KR4NH5o4VR3KZRXmDSrgXuX9xYnY5BKpGmW8Mx+eUQTw2N2C/
2KfW6LHH+TDRoZ13lB5N9BXG1fjeOnKnUVGwlCzHK6upXjPg5GVhhTJ2yvVskgvyZwzXdZiS36wF
5sYx+ijsgawVowzOAbZK8UFHu19rJflaqm8GHXo+0Sd/7F60VHyxx4gtMt5iThnPdI8ezYRumrg9
K1N9gzS8zmkUdlLxspQzBszdSVvSPtie67jfKm8KU9merMnbp318r1yPY5oHCBJXEOnVdCKFAd7W
z5ydYpopYhYuYJEn0sEawcVVPgL+N4I3oO4sgr29Z+CzWIZwhZeCMkyRZMdYtaec95REzylm+S48
654M81b1PVQaEDcW/xLbwTNTCc2XDo4d5q0mAEtcH7Sx3Bi5CIXkURE0s3tF0TLcmYpupKGkqbAi
UwoHb9kP9xFsC3edWZSN4GHUBZUMfuIeWuydPnFRgaHSd5JdY1DlmRsLjOrJafwNUdo9pQ43y+w4
g2ZbO9b27rC4bup95BVbg+W6pgDuJ8FRVHUoXXmSRsHyNoDDFK2wcIclx4kZ+FHUOhfejke3a24d
BKkiBsMfJGc1AcAk72Tn5rakOTdB5xt5wqIER5t7W5J0S1FIlJcrA7TWkUgbFWgJHM6u5+jaD/SY
0O2RkzEpsgOMqIauBnTQoLvak/cFVhIsqpQKtXqJ2FY1aGizhdZPBFF8ReG9B44Ka9HW39sSqyU7
FU5i/daPgBXkEEbjiHeEVvJ4lhfXLx81FVwU8oqrM4n6PFHK08KpGneton/VNYdx1Wo0Og00XMBB
H9Z66xj7vM9ukQ9ZM/YqZBmOBJY27FODe3WVz4B4uFMWHyun+2EacfJRzTI9q3yAf9dx7E3tnrKm
FKeYcm25//ee+Os98W9BI4+9xHb3o27/QgBd/IG/3xiND9wSDYiaQHkX7wG3uN8FUPMDORWbSc76
FSDHH/33xuiCwTeZF3ULx0OA0+C/gRmGvsVjwF0Vyvk/W89ZfzFLkrx1GXa5C8PAM/80S9a1ipSe
Ovbe0pW2YOaGS2oP7UnJZnqIkzQG8JTaYQnCuxLZ7K9nCj2eJs/Q9nRYbP2p/2IXg3un7AT3uxNL
JKSYDjc1FavBJHwe6NPamnX0elSilRrKIBRuuzgI2KGhWREViMMYREhh9ljZkpNN0Ft66aPjkZto
NVp2nJVLzk2zOqS85XaLvQjY/ehk/P/s9ITxqDlLvHBhQPbHAZyZvvQxkya1yBcO4B7sBoxQECdh
TjRR880bOX3qTsoTxrVHlTpHhwVgAO8gsadTHqvQZwHUCX/tRzgz6bwVNHYXuntwcpp4HPFCYGZH
Ac2WNNIlm8lJwPmg2+9qZjFnP3tj4sB3epZXTpe/DbN7hFV2dCYEQoqBR8c/mSmrD9D8A2RyST2B
qhs2jiy7jPFi1DbVxDMcumjjx9XFkG5oc22rqOkYKkREx6IfMNphqFrnzBF6gwXS4z4Jz3S+xqPZ
7Svl4LE23fQgh9qFgdnIj248h1QlXUXhbjr2e+thsL9nEwJl0+5c4AGJSxesUn6yRt76SH3Jhfpi
qrJbFKcGhGZ1VUVxn6162wAe52q+HbP+k8y712BCf8jpnnEBOSxJIkWIdt7mbnKQljpGbY/lUc+1
jVW5A2uaCrheVZnPFhrUPQOfJ9BGW7ZAWYZb0NRS+RpP2T7AzOcQaKoEYAeorHUvPpajVSNBZOQs
fWqjvLRedeAuokzByzEaa4WVHppGHpCM5tA/oaOu0ro+ZgW9nRKQcjLuLNRN6Hh7Fz2cHs5DAZUl
MrSHPMguWcY4QkyhzmGm43UdgP91RbABc1avloK9kWRqztiIAs09KLDJM7b+QZ8c/Dxu6GfTyxhE
hxjoqpWZTCEOLehy7+MXzPENdvgHbXyEHn7CcrExJvFFFuPewHNY4z3s2d+sKrAmDa5EJN5tZzeH
DMciXtSTOXUcivDNNHRT087oO+lpgf8ri7oVCA8J3YCw68IGG2GFZ9Iz3K989aC/GAcLgF2OzZJs
1i3BdqlZxouotXOjjM2MPdPhha8N8+jxthrYOC3snB5dEToWT9FBUanSjUHKQscKmmAJ9bCGirQ+
wP57bnCOkpDAE6Bfm6Y/BiygS7ym9Mx81fGgGgkH05ni7gCfqkZ5c18lh3xsTnDAYPC05wKbq9aC
4ML2CgGRCgfBMtXb14k4WVG0nRjEvMgOWyy0bp0/mdKl2ZM6R8y2E0tB/MDPBq9ohimXpQmgaTYq
vGAzpl0ayQ8zJl6TxR4lymtjcfe2dhPqqiNKpMEw07YRZmC2fFQmZDcjRVjgmRP4Y8aEU8dHOExw
GHf0fKW4jmOdUXmxIgeIywrqTYVNWWBX7rAtu9iXO0TbfrEzK3tfIlHUdXLQYgvCoCDZrpGiml5c
Q6XraDFJd0tVmd1djRr2mPJfddzUae3dO797JYzwlOO8Zua9mXKkP7EYz8sheBiQR4VgShaALB1s
xWNPxMlucHsh98A6EkvvPSdiauBiwFBR0j7/e+f/9c7P6fH/Pw0/UST4l6qczY/9vkHyPxgGcVaA
90hsAO8R7H677YMac8HsQ670/8KpyFaJJCqi3a+bp//e9u0PDsEDPWCBZFOO8w83SMZyW/9jmyCx
W36PCZDf8ODb/nGFVCnsQm6jqn01Bj6xpGoekeFhMgFlAs+Eeg5vMN12RPwa8E3ZgnHS4ltVTh/l
VN4yFs5eJ/aiDzJUDraZmoZPwNcShIkmn94CjAFqNIObnuPCcyl+HlLjIGg5hd2Uw+rs8d+GecE0
Gzu1vZ75JmOj10ToEdxdQ2M49eQTP6vGutmTds3pINnmZWyjgUQbSalJogeboifb00byCVzEpjb0
CCXef8rc5Mhu2Me7paK13xpsrNLgbpbaM9mBE8UXsK67fr40lmqOLWsDWj2I00WWDT8BW/KmTIMb
ZogarX5OH5qW1AbX4eGlz7xt7OBz8aLLXGfWu+OLT07RvjdE0DBYXfTS41UQrfu9xmGxgjIYPfee
3YOXyKo1Nw2cNkn70eJeVmTRt7QEeDNZOFHgsfarWQ74JQL8npStk5bPJYAQKAzQaYbj3E0HMWjM
MF1eXSej+iE9fWfD3qIuYV+bIBWSfqNp5MoMidCZ7CzIRlo6hDOYycaYL94YHxpXMVrgNZu1rVOX
h8TuAFtGocPJP9YRUwE+tDRdD4qLMMeU3ikZWWjDpoJxQFhtkvEh6fGX651+UhF5iTzZFwSR47gI
ZU6JsCFO1OgdRo+TfhfvEmM442oNDaK9Br/QJp9pChdzZrQuvPrC7gVX00BSw+Hahs5Q87M6+Lm5
PI5Vg9ThnEjRclhnt+BqoR2whc/9jeROUGMYbUYSzMVEgTgOi4TwXgITzw64BDsh+wj4vtNxUvLg
JENoIImVeIC62D1CQn3pbQxNhgsNkjnApljSoJSvJVlo4t4d+u6zFMZpZNDiiW4XMjF5bloOiuMQ
L1wiBza5tolcSLucnhXnOMm4yRt9t2pvHUzNDS/zNjP8U9xzvmSgc0gu5lV/NhOFcwxmBMQrSV6a
z8opirg3c293gcnaeXrIYohRM+OvJEm6ZIPYIulZhCljRl8u8QEGlPVG3MjN4BdrWUY8cei8W9mD
dErM0EZUpMR3bc793kAjF12wc7HNz5hqQMlvdeXd/LpDvPKoy/L3Md99MEnrDjIuOzkAF/DLacQ0
iQbXFL8wF54clOCCDLKUzTEX5ZpQKQWFLjCnOLT5LNcTA0vZ7rHGAXFqnyNf7iUIvZGhZMa+0gcE
TvsOhmpxCLQuLMSpWVwtenuid4rWXeQch+jvuNgfe2NtI/JlZrFxmvFFC6b3nBP8wPMCr3Zkv7Or
DXAVCJkjc4WO4NfP1S3FrmcV3cvAckyn2bNxMkwy6T2h9G6kX6iiyUKi6lhWhNEr3SXVSCZqOsTk
UUxqqRXU/RrsRTRi0ZLxKQOz10XdWi+ynWc2pOhn7Il92PIcZpB5lY8ZFELJDEIuJvaZgjYcEsJA
xFVbmNS1Kk8A/Lc+7xkiNKhjnXVgHo5ZdkT+uaf0Ein4xmYirp3D8GAzNDC5ZhxBuLZtcpcUAso2
n94nWFabxLK2lYw3YsweK15bGp5ClxxjzmCmoLvEZrHX+bDOYA3ijvL1Gfy0g6fIdKp1jDGCFcKX
jqrqFM2rUP3WHshRoIxGAho/n/YqTzdRhNuHXHmMga+SKnRhn4F/2FcokB1pp4peQI4yO9vGzIC/
uzOgGyRcc7r0XAIwkgGVrYv6rVkPmmHip4JbKZOP0L12CxJkwMFmlDSiaOOuH8XR8mCRuEAbzeYi
6OyOHB5bEoPYTk5koTbd2Gx0BExzuQ7ZycaIrHCgotLkG6cDoyyh0GBG2y/XKY9TQ0FeXYCIaSzt
h811qx20o4IIFlGz1S2qeNXiuxMHCBFbi87qCoOHRabVlcicRsQaq+TxW3ingq3BhOzwz4AwKQb/
zWzEPB+oBfhKFa+BJP+aty3En2xbk3EPuJYSO6dhG6MLeqarw40ji+vltCfxug0R9Tb0vAzNHozz
U4Wbn93T1gJHWBG0M8BBRq16lpj7BZ/fPomOFfZMwWeCh/lVsWmDfbi38K3kCVuvqtgMUoG8ljvd
Kx48TpKenhK3wTDZ+i0pl3Qz9damiYNDWSW7BHOJnrbcDG3qfqk0r/G7cubFF7ahYuxQecPWRAvV
VPVc1PMZeM+3VqiN1zi7wrV3KnDCkb+kWfL9gGf4PIQRn62JvtNKlhzscRIE8bsQwcmkqF4k5t7t
xTGy5FHX812jxnUy1Aed8zNyM7Guyn0YZ9ytGp1lhrGRJcccvBtpae7HxlwnkN5rFpIZjKNB0oem
BB2AwZ6IHSgJneNlcvArEk1Wc148lFVQXwWGamthrUt7g3VwE3O2ErYLiNFZO3UbLkcZr3N28TyB
wU5e55LWCI+5nkP/sKDoTGdjx9gqJAbhSe2EyZUm9QHeTEdAkUc64eiMoIyD+CM+l3WXmkfVDg89
puLF0ecZXCm4lEu7JNVmn6Yy44vFk6cXvG0InBU9JeRMVVX9NgiMo6mF2Zmr8iJ+x5CkLZgd0Ugf
XVLTakJ5HKx0LSs3KRVnAOPXJGkNqM/6SQbA1x379u9w/+twz6j7N8P911oWZJGY5CuZ8mX/Rrn2
f37u9+k++ADOBm31N+/czyDh4AOdEJZjIzH9kif6aaWns+hjo+fAfvylKPM/Kz37AyoYbDlAOPB/
0XX/idblLnmmP8z2xBkITiBQu4hdru3/yXGXW86AD5uVQan3Hh9cffxYV5OHE0i8RS1u10HvdeII
g0y+BI4fQQWmzUZ3u3WgsUgS3jiEOAqNLRUmKzq64Ig/dBOIJvdbhSnU8NnMz19azaHX8t3XKOfR
P+EOxnP/VIurZd10/5WxbuXX19IL4Hu7aElPHa3kvfOa8l206qVz8Q7rAofpw7JxJzKqm/xvssGS
9WyN3+kvXpfa98p+tg349uUPezo64kDlXwTW2PzI8L3SvHSlE1+1TkPysSjOsROvR+1cdZ/8NFlR
bbEalb02tM+0Tqx6vUKf+mLFp6ZMVpl57UwApy9Y4Wd5LYXkSn8NJsZv57vSqattLnl7r/qBHpd0
5ahk3U9Hs4a5YQG5YwGlXrRBrHJQWNb8CebNSpoVhrgf/XRJuNGX9j32XifgdiZAtjn+3lHtbPgv
lX8UxQ9/4NHrL1P8lEfnrj2zUgKjf/ayr4F7o/VoXSdHX4pVNz+n9rWotK1F6IJDfZ19KuHvuMV3
jR8Zgk+mhKKvr5ziYlQX1DYRv47V67goZ18LHpxLgizVL3p8rAfSxdlroa5otWu7fSrdnU04cvA+
yeKzLytQcVcww7wl4GSmL71/TgPyK6SF++/JeO276+Q8CF6bJgaq+jCQ0miS96680LVQu8ckvtvB
p7x+96tpxRlmN5TxqjFz6LZftSBfDelXb7hHprYtqD2wZ4h4Jo4huSrEW6l3KP/gStpzWz7M1nc7
euybZ1P/bHqf0nYXe5d5uor8XmTvNCt08bda/1ybr9Kn8az/ElR7F0dVENMq0Dx0jtoZLO36+U3P
vkxjuarVW9U+2H6wGsgs18lz3L7M2YOMZ5KmDWfPH5Ld3kATaGRZayAvuXWZKi4Qp0C/a/wdM291
1L9VGKoJsDgtniKenNHmay/go3iaGf8s490xfzTDsLaCdj2oh2Z6gk6yaqZTOj4j/a6zIVk1yTny
niriz2V6G6mFK8+eAsxP8+PswLOgdrkZgaD6T6RZyhSGT0USlr7KKYIT+aT6ezFXNDu9ufE3FRfg
8T6Ce94E0a1QP2T/lHjvMVkaCufb4dkfUxK+znqwHyLrLY2dlSht7FLzcIvzJHvOiMXOrIPvRnXX
m/uY/R9757EkuXV223e5czCAAxyYwZ0gvausLNNlJog2VfD2wD/9vyCqRYqiFME5B1Qo1MpmVWbi
mP3tvfaTnZw9Ope8aJctdrbkbAUp9SRbad/K/qoV76iVSTr40fwu5metRFqMz9b0lUoqvy6/tBzB
w2zajpLS1atTkZupzzN1ETpnezO+eXm1qsoPiq21+pun8373uh9QNJGLS6SIMGHfuFKpnTeXsRr9
uYDnDFfFu3nqAXtk1D60igh2y1l1evSSpzr4Kgx+ppvjFcD5rriM0/Qud58Rx8w+R2SghhPLPhfs
AnEx+5EpvJGXybtm/MDt8Ihg4dfDV028t3buR9pVmPdSf3B73KYzKiEfUHrz6otOSiK9r/L3gG+9
k0o+rPeZob1R4aJttlpwwwO7ZZpeRBCXo2c3emjn88BvNrX5KhXn1DjE8PiEBfPTBYPSMJI4O7yZ
rrNCmFuy9LAq0+xABTt0Ihytk/7JJcub77V8jwCJxfmLrFLfKS6pfBDiNUso3aX5/QDqEmalljz2
3g1qc+BeA+vFlm91fXOUvQogBTgxKMfhCYyW36jRL9WxM/ZzZy+mAz+gM6vWch9ANPc2JrQ02VYp
rbYkJQahtjoQ3ixWJ6sIdm6YnjxCVxKlmxrTp6gfw5XWT/tYZYui/iUFMA0/5ijdnmMSUOkZShck
ZuojuMjZlALWp5byXZbn+SJLgGuCT6KjpLnskzsxmyfdKj4r6Me2Gg66KvA1huisjm9pxp0xucex
SR7NwtgOpNkbxt70j9MDBo+V5sMBYQKa1coBDOnO0XkmryY5oCXIWM5EJGMuNpP7yYBtlRFvE0D1
G+Jums0lSX/vrWYbk4TTScQhAx2WO4HTfM0oWAkrGl9cuioQCtjgV2XLqZRQXcCYQdJTY47gmXl2
dY7THeG7aAEkE8brjOA0jsZe5xBnJndeB/2pnNceXNCuDj4np35LyuQceR2jsbAuV440k4sdk4fR
YxH4xMzo+jG8qzcTpUFo3E+GwPqZPheioqONg3RJE26QQkqPUc1ATlA8r2jEjQX7fEGkj1Ah3uwT
6jp4UukzbVuFMXshwcPCjBkXEPhy45NMmQE5QNqLq54/2V5AKQAVyto1jHg3hvcAZ4XhfrTaJ/mV
FZf2VUvDUUnMsSPuWBN79Ig/xsHw7Mr7cYlEZmWH3VHzA2ZxNatR0GOopN5u5/bxQTODlVPmZ6BZ
t8H0IFNM6FjNQeX0NNfjjtZc9sLqU3QlW6P9lmjGW+0By6rcSENhww2DBonD1i6f2sF+KvXxU5/m
EyaPS6kzEO9mEgbJdOPEhWc6MCACtNOw0twiBLgR9SBJuXN5sXgax7jch0ATQEND7WoyvkCFHf1o
nD7Yt1YRP0ac313TfbLiLv8bD/3zvPw/SZOP9LVl05+csn9jTbpE+qXOYdmmlN42mHb/S0Pnj4gN
Q3e0dMiRv07Vfxudw+oxOJ0LlzoPGNG/aehQgSyTYzmTbgxp3OD+yjkbMf8/z9kcs3VTN5ZmWxaN
P2joIqjMhsss7dX5W2OYlHcNOIJp9bq0WvKak9PsAg1YobZLtWk7V9RBMEjMxvlLEmG9bkv7PozV
Y9nM8C0CB7tR8dA4A8C7eSBjKED0JnrMn0XHVoeD52XtRWOLzQlqGmn4IS0dR1OyyHo61FZ1l1LR
blnUo7vFfLSZ02LovwBunlf4dnajHNo1bspdE7M+1OrU5BHzo/LaIqW7xPXpbvX8hqHyWHRQfCNn
P9gA3rV8PLn8InVQfSQhgI9unB4Iq21TIzwitjyECMuUp0wgeVAHJLIDRLIEV1xkjCXriPvNSvvG
j0VEA4E4iBjtpqTUYWDnmjiWEsE+DIoZG/pv54TrrsxuRJk53QfmSjp0Py0JRVM+JJNnrYpqmUM7
2yoEhyOHY2ZUFwkc125wo3vtPqzrjR4ae0qwAa14xlrE2tNAmEML0g8EvFMN29BgBOvRYafZc7EO
GYe23XCphHGlUwoVr0CRn+230u5puCM9F4BZ5Kt2KFzkdHc+MbElHsiNXarvdjG+TV6w96opejIX
t2AbVpRIGZO+mWQAhc9rs3vhigIZ04CBk3MWleZJpTGCaigtbkdY1VRlTIXfAFZ+mjhdrknEMjGY
QbkV7iu530+Hs+c3qYKGa83wnk21vfKKaDcsqcawdInWUMJArXfIUUg3JvJ/eL6S2QKokObpvchi
fePGOjKdTFduOj0mS19cxnC1mM4OLd94Fy5BAKtQ5kdyqg3VT+J5HOxLCHglZAxsgoXKWrrtkbIx
jl1MoMG56W6TkeKLAHdRou5VNx1ytBDbWfD7kG3qcD/h2girgAnluPICxieUa+DX2vMFx76IPQDj
BS6aI1Stj5oOvnxehCpITvCxFtDcUA8gVqNDbw7fUhvFu6JMhRzTvPi9SDomWke5KUBqVwCPEGu7
mPBFoOWE0/0C3hr14RvQwQ2UuK3FHJ6QqEkkAlCQmRzBGrU0x8VfJIHQqCx2I1o4uIqjgU6cs8WI
EE160gGQMuR1FB0Z5VEnZNE7NvRXK3sXpFzaID1Yy0CM71TTSHb49GQujwY/thZEj6KTcBxrTiLm
0XV1NMh5HQLg6a3uHhfgkVkXIq++EuYShyLXwLgEOumu1vggYTLjd6QzHhkoZBLOsG4roCXZVrCW
zDnwQR8ChjbkKqhh97ZGQp4K0IAtYpRCj0RchCBqHjWiOmXrnTrU+XTAJ01+Q+/7b1kj30fyHEFg
v9rgAQoAnqMRb0mxbSZ2SUWeI0XomxfwYi239A5xixU3ruZ7ZtAE5sGpJ/1FzM6lxonTiukWce6g
zW3nFmSZdf2EAfHYCB0ONF2yutzCCYHPBEFNUlqjKKspqnWTpLdpiC+KwhrPDu9MqR4Kqku0Mr3r
NGziBsUuhrslSrO8cdglm91Mji2U+GgZvTvcTFpXHaRmbMSiy2ndja1+22byEHn2pse2CbT6GpM5
61DMe2Xf2cyCRCpuDuWK3ejtUg6vsQxeBTriouTXfG8Uca0FiTbp/c50uVoE4TZmadIQuBGEz2p0
T+bgEqjO3lLW2KXKVrASgc/Y4JNfJ3NHtS38lUpyeQg3OvOviGUF58x92lmHKWYgahGuicggxSk7
gc4ldM7szwywf0O4Ksbl87e+96tOh7/8f+h7bZl+qD85d/Cqn5Y9zh2IcOQ0ONEj5f3esqeDMzEs
/OoEWlHWFlzIz3MHbRWcSRjQQ54WJr6+384dpD+kw3GEP/nrlRT2Ahv8/ejeRT3Ea28vfxceAgyA
/5b+UCrRk2ai+QdM0imc2nvBDB8ImKJCsGy5NlPhlaenkgT+j7IbsDY1SqaPSSV0TDWW1R21shnW
eVGlK6nR3n7GGL/vgaFCh/0eYSoD7jM9xuAvoC3ItHyYx7ZfyaB9M2AQMdaY3efGYx/yxvI5k02I
l1avmrNOqi/z8le6cKD0xYFAM5mq/ejJL3rbMksWuby5kbHxrKnbaeb8YHoQ15QTYu5jmuYXg/jI
hY4xTQtfGZd9j/A+HwInba5zF75pzUTFYGWsB43DRwSNohQIbAOL9TZW3rwxRJN+7QN2j6izIj8a
i2n2/35sfn1s+L7+j8ema5o/O63zot+eGgvh0LV/1q7waAwfqv3//0/jtO7xPCFEQ1EgCP570g9P
jS0wocBf0hfNnC/7T6MrTw0JdUf3SI5woP9rjheoPv/x2HBFI4Xuci1Y/m3Ln/8uNGUVuUnJbSfx
UhNMygR1RGmkTqlqd2Ue7HOXaemIxkklUTh6hzCvtl7jPRPRReEIGzAm6aYr8CAW7OTD9ESqaT2b
zn3OlNHRomtO54qY4pNW5QU+weiL1gSJPyzHJcs6DNR5FXbAWAdnwIwVvg3OU++evLDcMiQ/Nw3R
6qZ+pEvhOMccq2k/ijj6xKaB3Z1/M4ZT3xncfVnQORIs6XfFcJR+5DY9ZnF8dex6Y0/xbghr4Lv2
2osVE3iTjHd9c2vzbBlwCyGPK1170CZtPxVAHzXz7CUFw8ri2C2GVi/ldx9AiwADDse3lLOAHnmY
TOaHhGiqlpgHPdG/B5b2NAfGuqQ+q1i8jphM2GfvJaAToh7raaL8Dj9HzRA1kG7nh4iZeHEerDwi
9j+fIlwrAebXuOaFHEbKMLpU0sJDh3NecYCgVc7EvJ/Gzm62q9cmnWkJVGcOxiA8x898nA6VPgIQ
pnW9dg6lwbE/CRaSaYSyqpshDtHpvlDFk9SbPWfIc1cSl82Kl4zSi16qnQH/22zqnZcm1BZn28p0
b3VbrjsNWKRpnivivakVUUQrX0bKTrRR0dvcfkf842qkmfvSHBFEyUOjo21jrDiTRXE3wEZNI92g
uHsN0U5zg12sJWeQyCdOYqAg83VeTxsBzFiX8zHSzQZi56QO47JoVnX1mjojftO5OVMBw8oasMb2
RYxdOgu951HBr/ba4a0Ip36VjkP5QGyPw2hu6I90KFOOmy1aUjuL5Fazi+0aOKCf+dRxUqp0xOLA
iL9kDSEEN6CyDMGt2HrQ8vvOqc9jrVdHO7FT6jxcjpvLZ15g1PKHyrN+2L05gVCf1ZObdUAxQ+Cc
VlQeylTf9VxYyeZMzFNr45Aa9MwayxnIDfZzY33TidSPkuCLFXnvgBY7lC07oE+MJ+1EcXDyGugL
vj3sXtmr8u/Knq6CA11tVFDeCTv3TvoQGZCh0VCXE+E4J3uBXGelxgb41JaU/4/AmI8Dt4euQ/y2
68dpAp+NjWHA09HOlOHBTnK8+CjZERfM9txSsKJX+zxsT9TZnbn4bhiobacovMa5tw75YlGGdgI+
vFGBbaER1s2nbtf636nCf45MWWP/x54yfI3/LFXIi37uKeYv5CZM2i9s2IMs3bgYf+4p5i+eFGw2
zh+nrLa34EYMQzfl8uLf9hNJxatnGI5EGlrQcX8pg0v513/sJ+xOrrGQHiWZQn05pv1uP9Fp+eV8
pqIDP8iHo4JdUnoJTgyLL/WhdYonfEkPxAvWxGF3jioPXmIASVOHJhRvXtKAXCpxBYCH5lnHnL0N
QUEVrsE0tdsPU0PvutgFDPzNVqEDRfHZK8ddAMMna2CoJtEpcKidx4Hs6fk6ap3Fp/Lcevo1LIYt
PVJ7Qfd7hzWiWK7LTW1zMKRHAQNOz4u12HodK3Ve6v6iZtxG7bTpBXdJFgMx4NRmnfQwtoRRi80b
3ICauAvKW1/MhxoUhU054UDxaIZx3wvEK3ejS5Dnx67EqlBGe88W+8JrzgMDNrbkvVloe+5nX6oh
22Zp9Okkcu+R4IBttxma/jgAoyS7BMokXFu4uVIws7LTQNu517DsjzNL/oRnUMcZFs5UBCpavpd7
GGA2zvwHZ9ZePSx0wgjWQVV8b3LrXNbBbgbqlvTWjvMJhY36ZbSrzQh9JcOu7mEEwtuBf9+8jaEJ
/Kk/53nBzyf2WRvYz0NvIAeM+ynWz4xoNpWrnxwihTlJkLBPv1sdmygixmywbNAd2dfL5RYpqote
JZXtJrf9OK2/jqBb9J5FcUQCR8nfd2jlbacf53RiEO2+CLzx+kRVBr9Bp42HwPAOTQkEbrSYPS1G
flgx0j7NTnQwanc/TxEh7YlxARAoPEJeEH9NpuIzxgNYj4xjoKlYHhWdrnWZPeB8swHnngaNRO48
c97m5njLFwmCdwZSwSnDfeLhX4u5vZqt8RDgpzWy6KpRR5GXsPP5lgDv4xNJPuOmf+kopLLN+rMw
010TVft6yF9tr1jHWn5M2cA9GGRhH67deFx3dX7K4Po1kYuPmJJ44nXh3J9mbvFNgLd4HI+9TNfB
bO57PP9xSr2n7hy9MdgUoJsNrhUhechJ17dxlW4cAgJ+SATOAyRHh8gZS8PVWCIWY7Yrs3GdSIgY
PEB4rc8DLxToKEtKoqkm2F5EcPv6IquFQ2xhfWD7j7xDmqUbYsg7DrEHrYiPHTElx7AOBlmmQHaP
bO5wGt1j2fXU0mvAfbD4DBMt7jx7sN+Mjs6TYDwZMCUMxih1jFtUN8+NyZQzgqkTETSY8uoWi/jk
LcjCWlDrJS4Yre5DLVqJrDuMFvEJnINt1RAJbTY6HOvWwD3IVy7sigNNMrsa12CBCxAwwEUf0r07
NJdSNTb6gfHk5fNuRlzREN0kBMJMxziFCNdo1X2PjbCzCdQ7tX7OOOHiruJJMLdZ3LymssNPZvMU
TU8uXHatNG4mzSGhaT3ner3mvHKP2ncMk2StW/qXPOQzTyEt682DORGrSoNT50TpasAEHTJoNyFG
r6IlukKzGffpi+046yTB8WHSgdin2T3kBRpryC6HUBcTAw6cu9ei9tZo6kbK8TPXBiyi44Ns1aWR
2D2o74U4km1is2PKm9y4ODxBHDmHdfEUzxJsN9QbmQXnrlO7xpzPxQQ0ug/VNlXZocBS0fPtIZa0
j8N+pzivIslu6qS/hyd79iB5KtiAdkeWx5Sjn9buYRYcoC37YBT2+xziz2VJbhCd0rrfhqVOfCP4
4oXBRdnzviYI5LbdHcFXErYCJKiG6jvb/GLpQ0k4OXfGu3Ser9SLPJvQmHQJp4/IE+m5gxMEZ1vQ
YGfGO3uO9lERnHEsnyg7RekfALvot9SAOaICLI3BlUAQy7qzs4LkBpXwinP+e+0M14lYno66P5Qx
ZE3LuMtsA7C+vJoqeZvKFKBWf5wc81oW3THKjM3YmHdZ0l4yoFzYzciclGTHhvMY5Zc6z/fuzAfP
R0i4+KZn5Vkij8dzuitoxsL2/TbW0X3lhbs86g6Tisn8UXhCVGgnSAzAAdxgwDyV2KRtVzt4bbPt
ghREXk9Slsa6Njo7wvtmBc2xIxoduzG+bPci3PrZs+Y7s8N8rmhwHctrytdjsq0Lhd2X1J33Ug8P
EjOhwww5nVglkuoUa+ljGSKEF5K1P35moVi7hYb21/4Ii1n6ARmoudWOg269a728lmP+pVHJbnlG
2r4/lV13KogmDV354FTeVUibpSo9m/i/x0Jj+u4ZR9xE14BbgqO1D3pGW1BBPYvXfTSJpKwOUKdL
e22TmF86klA1EDOBTFgTntOiGapSf+AWtPe4+8mZ1mG8lh7tot4y/0SqHLWEnyg/V4G4lGXz7C1X
EczXNINeuzp+IbX/blbeBWMvWyX6T7JwAcpwZ8vhnqwSdDQd1dqesLKA5SgYoiexed/wrR/M6YF4
48fUyse6jy92WDyOdb2l3nozaITIKtbX0EMdIt4dWljnWUcbNX3D9R77VJopn2nJThUZ5QKa+2MA
vxOR03Jkeu57+ZnXlHUl3YaK7YNQ3c6g7rkS7o8yME7g4QFVj1u7Rl11ptNi2dWXGIJyLjGrWpnP
e7oTLzO1MUC0xnVtjm+th//WmW9Wa2wT/MHZWGPI6S7ZCH/UcJoR4Je2bvG49UlLD9OvN2Ybn/wk
5bFlhxBYq9OZoGSbs08364ZMXIHj0iczdjEw1acz4SllHdgCjmkek5fmEklScCO98FKTFOzT6eLA
7UxY22dhP/VpdS2m+mQBwKT8dD2JYe3pWJLqbD9T3FZnLg64eWePzr7K5jNL/zXha63y5NQsIVfl
fU0RtRIhtgW9IWB+jlLA+xmmrW4M24LukMQyr4rphM23rijy63ItdfBTj0Kj4hJfM1ZXi9KAhUgp
meHYslxHg/qusziCdDvYSj7nnbuvVX8/T9BZjXhDvPO+sactCN3NEgho2e8ar9+mRfSB4HlYiFij
oe7cKX6RQ40BXQMDqj8n/J4mrRYAtXm++ZkrhY976b2mx4Nvg4aUzvZ1SF2cPDb/QwGsDaK58qVb
ftjUQrfsO5AETnbbHiJ+qxwDQxnYGBPwBFWD9mF3YmcX/U2FzS2LkpMQ3V3/j2ixfuwoecaatgKl
evUKdV+A6R1xAcdjsM+Ec7JT2G1G8ZoDXRicBZBlb/8W/H4V/Bin//fL2VNDc/OU9V+L+OufqOW8
9ucdTfwiHQQ62PscEH6VxH+7o+mSq9s/Ju3/0snlLxa3JX4Ek3Ac/8Ff9VPxk4vwzrD/nwj/v0bj
52X/cUOT4GMIyqMsmMTq/jCfr4phqkzZejxkDZCzFIwqWnW5bvpltuw2s0vnI8Q/prnhuOkzzuaj
5QzfY/riMP+Ix4BBXcLD3yI1A0tbl44GS6HdiqBbNUR8FCtJBDdxjF5aOrM8clIa/WFLl9Zs4GjN
unWXgV9gmB/DD9QS3Z/ceB8ZBsZYxlPBdyFnepSLdUN/VQ2yGr/MhgDQNhkkeeuSqpf4EoZU4rkv
biXW8FXXIjd9hac0id5NHF56T+YCQGYDGBpblT7PG8UTZynaKzHomK62osAFXMWnAm2runiVzxCW
Ivwz+RN+KJLgEPIZM0ej8CEY8/+Ud5H1w1CunySEvYUvDG+Hpgq1ZDimjbF3XQ7yGr2wQCgHwnOe
TiOQ/Ww3mF1rdUmppxMKkmOOv2y0VmahnrDy7FpFxC5hqpaLY+QVhzwqaCc62wkgah2wW0Vn/IgE
xqE+omwjDEj407lSTHfZNF9HLJjNwDUrB2U4GGuTsFtO0Dv0Kh/DD40mNBhQ6sJtieK9e/Tdg6Os
VUafp8V7kIxPy0oqcKMpY28Ypz7NN2N8Lyrgv3G1akk0J80Au3v5MIqVrGigyYiH0VTvkelzMHA1
DeYvRTqLy5EFxtIZqBk12l3YfzIXgcn5UbCd6pRIR0G1j6lWGZUHxPrrkARY8NRCy2XsrCBT9ecE
H1bFFySQLzZrNMd5AkL3SQO/FC+eHXIjUMw2aPRcopS5wC7SwzivklPEd2UGHKPnnG77hAyYu2c4
49s1xBWYB9Q20ogY+nnYr+vUXnqkfHdEhPWstR4Y3CymbW/xDhI7tieUbhkTqyFPDQQyDD6y0N64
dF12c4rRxF4HBj3GzWpcKqCTYp3W09okoRn309Gqyxu3xzcrleFz7XjIGO1pDo1y15R4XQpNrDhz
flO+G1cvSeY+5Em8lyRUHO3OrbKdYcLnxlFVdBl6IL9tk35UgxpWqus4MrXTR0Mb1QBkDH8s8R/5
YCXl8tVba12BctvxqWNxJjfT1vPWSpTt42MYd5bmHkQQ+1Bi19Zofbi5G/pd1L9nuqqxn4mK/E5A
nRTs5udA0+VKFFawUpZLsXHpImBr47euL79OpUMRDU30PhTbdm/jdZ9GmBbccIXDYYFrAKnS+8KE
qyrvSLAdJ/rOzfxbDNqQG9C6wsauTfauLN09IgB+nHAfcwVlGz5kmTzpaQKeJ971fD5Cy5+jHivB
FN1FJiyZkgQM/ksxG4itna9KZ2u4qPBNQrGpWuewpXNAAbOprztswr0OurCmOLk2IUlQPou7hwDD
VjXDtdMl2TjSNESXHIqURi4tI25NbQCZW+Fk/pGL9rWXeNS78BAaxaEMv9IzSE7W2CW4aMVc0GIe
0pmUn0GzLmHbow293haGP1DEN5jfi7QEBjdsB/EpnJpaIbGDObJZ+lwnyXGwwLWrO4RzxoNXcIDv
6CdIq63B8DwwlwrsdJV7wyr2IsKj0xqoxS7kv2clFsi2+rBxVRgWVK3QVX6GriaT6rlKHvOZrzFV
qrYVrQJvXhuQI7tMrfra2sn0ZVpm/ogBOqeIgflIKfq116jN0IbXVHBH1SrYdBaLJERdJ1qlJoWF
BTpTHUCpV74Vh7vawgaZdKekwX20WEpjY5WQeR3NhPGEeaggsZO2Wid07VKxQrBpKR0ucKFX2x7i
QIcvA7LJvm2+xJPBMxHsIjF9p9ruUFWI6DEWBcv1e5azBsR70NVQQi0qm7DgaOD3eERSq6D8FQA6
l3FtugV9vUZROLqjeWqob1ycGh4GWFddwqzfKo5UTRseYgMobktEAeL8XBG/rNNTniRMoJZYt+kH
3nuM2yCu8nVBWpDT8NZTX4LOI17bbW1N3jvgK9KpXVeZ6Qvnw9YN3il51wP1AHS7Ze3ZOVpHS5K5
Apu+yTsJHfDHkHm8IaFv86aa/MVBDV09ne7dhg4Jka3SrlpzKaceTvkD9vBoQcDwsGL+wibOiZMk
n2O5KzF6vnC/m8XiF6FcqqULgiu4C7liGHxjpIa5oJ3UuMgU46YyjYdiNBvfqKY3Q7B0GFEe8uzF
aAOOalauehJQMyyjXQXUwPLxYuah86zufeViaVpIXLq7djkfW/iY80YgOmUbNQAuYx9JFJRenfIz
g4Jku9vlk3nyPpCo19Ie954WbYz2LXBQ0goF6/iSDZU/pmKlWudQhTHo5Zh3g3+ffg4dc93lFww6
RFXxJkvstgUfYdMR7522wwDWBpzLHFgblrlDpgW7aoKxThpbkCoURGyzZHFZa3tp9qu/j7z/OPJK
NPz/fuR9LuI/Y60vL/p51tUZISBIcKg0kXr+QDl0aS83MaViAuE4zLH2pzOEwQN2VNOF9wDaYRlk
/+vEa/2yHJs9EBGgGAAUGn/FkSoE4/d/t4Yw8rA86BGODhuUId2/zyRmvZgGN6DMYkoA3/qzKoyV
5pB38qRe3tnom+Yw3c+GE+2HzGpXStM/IhPVrDSdW+BG94n0YChU+SZz9JNQ2S0E0dbELA1t2W2K
dLkxLmUxbqtxFw9zwfDa5mZcl2TRp+ZWiUE966YTk0oWP8CTaiuPUTcsJnlwcKsFaI5QDsALjMcK
Z1rYYGureYLsdjymYAJCovpzX+5EX+yqfl7NdN2yyNFPre4HzqAtojUdwbR0iKOH9YzWhZVAHh3C
ktxVdEgqm0FhfCrYIBq8eAPitARNntPIbhXJu6MxG9ZR1gNcfA1uvhpXn427z8TlVyxuP1x/7uL+
k5T9huhPToYKF36Rjd36HcrwRHu11QjTlzgJaxyFimE2auJ5ErjZ0DXIdyO7NTsHF+KEGzHBldji
eivC9t7DMQvC+Ig2uGvAM7hld1yqnyeAPX1jb0ecji5jf4HzscAB2SXuoWGmOeKMhJSJStZvLUUn
KEMHyZTCxUkZ4Kjk9aRWNYJKIY48/qEcx+Z42g06ztbpMODMrHBopjg1CxybFs5Nj8lOQdOfq5qT
cHL17paWc03EYnIrPRsy4vDp2FqzGfqFSietRq3tNKDhogo+k0ylq8SuHmrQBXNDmgxBQoSkxWpV
PVJ9TvCpRCqY2Z/s5GP02oe4r6FLtUI7UWdwpxvmyY0G3Z9N7+ASnltDtloaEOWiD2QkZ7DvsoFr
7zWymA1RFoDNIevbLx08oAw2VVyVZ5U436aMKVVRTr42Ondzlb/Krv7EUUfXKP1KNdXs+HmPkcP2
FHeOsY+9EK9En5fuKbXd7LHuym3vxqRJvCg7W2US/5iyhihZ7rw7k6DUs/0+IKoz+1gMvSmjrJ4b
GfTaZ33koua3aVQf0lluXSfemt0yMsjoTEZMwzMYFdG5iSeEZxzHMZLaPiA3jS+XxjblmuXWrJKX
wmlJ8GjFiycncx3mjXocCZ2XsS7uSlfte4ZPf+savw6dJYPY/77If/lafGc8/8dw7/Kify7y8HlY
5CnUYJ5mWo4tWa7/KWjwRxJUHxi/BZ7zH/Y/y5TovwvhlmTBv5Z4+xdyuPiYbIF18B8phr9QpwFv
4w9LPP8Ck7+IGLGjm0yk/jB2zovA0cNGg2BqetRWQ2TJ8lVASVY+1JscMFURdPsGKEpAd7Y9Tvj5
R5+Slk2X3ELCpSakWzvZIGcc3dRelZbuO2S3AhunPaz0WDzpIRNS6JtdLvwE0mU3N6uOrolApiYe
ftN6qAFvnhIs5OvYlakfORyw4rGed7D+23UbelCbJTd/K1906LzJ9lUZnOzaebYT+mXj7CWChtci
g0et9jIwnnOq8khd+E7pNVAszp74nndT/KpRm2RhqoElRA7KMo8FPme/j+46vX0ZQ7yM0pife8ZZ
EGyMacFQMylQlNSrZ2+QLw4su3bgRo6l+TpK42vej29lPz7kSxNoCUeCqgTfMigen5VRrkJuCpag
7HTq+/dwEE99QQMCrINonux1jlc5AO4n52GFrWnczmYWbhJd+57QSTRM3UGaEZkDoAxxNpxV2e4U
tsutTsjghzWxtZnzSOVF3j4ycn6RfZnUPo5GHxW9Cct7NQPS9noqnLmHAKYoQNaVLnYjQRSR+lfb
9vyeEZ9ZUA02vBtNcE4DYCShOBtkRYz+xYWjG8VHlOpDEL03WkB32jJyQ4Caf9jdHWv+qht6enxp
xm2oQg/8kAxJ48bXaaSWt/sO7gxA99aolN+aOpEvQl5c+3O6oiN9wl6NiKBewVzgTIrWI/4b3vJI
MbRHLSe0sbEps6JWtUjvgrI5ouMvgeJNpPV82JSydBzlg7uYRt2e5EPAPT4Q7j51Q1iQyaGU9GuP
6sPQEkiu2T0BkKPWQmRKVXOb4Re2Wnif8c/cDdZK1wkVouV0rVseEire8wLG+VyxXdBPazYHVzmn
BGIb0rpqNlYuExpopheocxfNatnPBU411wBmaEbka5J5vG9N6lkWIxNO2fwzKGpnk1siX9tOdWoT
Lvgu5CtcRMKoTmX7jUXCx0K2Adiy4bO+E/qtCYltaiHsRGSDlkyKA1LJsdhADb/EHQ+9cUP+g8O+
i7mg3dqhe2wbb2O642lwgnWkuX5AqQM3mL+ZDv9c85F+//ua//I1/bMln9f8bsmXxL9/b1D9bcn3
PAno3/OE7ch/WJB+nuvtX3THhvWPGdsUQixG7N+UbAYvpsVhhbMMHqW/RC8Xi3f83871LPqebpB3
w1f+f+ydyXLdSJqlX6Wt9lADDsdU1lWLO0+cJ0kbGCUqMM+AY3j6/kBJKYlShmWUcsEyi0VaZIRI
iry8cP+Hc77j8i/zpfCd1sgg07vw3Yq0aWK3oAW0kuEm3PzRKj4kjR+Rbehan3jq2dNlxWkyWGvS
nQJK61sFPBW8Q9Tn5YckGocPCX62hY5QZKqcqyLUT61rvk8ddlAuPo0sbcqlbD1GnhIal5fsza6/
dTPc6G3yFNsFWoWyqRl+E6Syw9+6YceY4S0rGfV0fn8J/cy4sSc9fJtlErRTKeFJKcm3hml4nQ7j
eSfZylEaaWm9w092sHlYSvgxBDKBZ3ZOBqYuEyuYoTG6yDL+hsDBlDpAZ4apidYnHbCoEX3SIQut
oixZNMj2XFaHoh9XhdkdHQtjUezth6zJqKvGCxMdIIcB+fLOtgWy7k5oCoFzOyUR4d1cDMeAyBMS
x9sOjLU4IsL5mMLAsXp/nzPUCstpO9CwYMh97CF6MzwldR4tAEMJ6Z85VXSudP2cUc552k+3DDv0
xWA39r6rCd8ew4L4SDCyCfgkD1jWsipIcRq15MhIhsEG87hVI2iSOt3g9vXRXBaiuLW6CcCBGxLp
S9ZkZdTnUDc2SeCToeROLhAcnSQ2u9vUbnIZMhjI5mZs1ML3XLAObi/I6V3NSFLTCSHSE8hRVUT7
gMDhVBWGJKI4x2EF06AJeaNInxGy8vtTPukx0hi1LSGzBUBQdVopLx/WuIiPURy/t4V3LHT1wSR9
bg2Y874t6IQU8VyXXgy7vmW84mUQJkRbiK0BomYVtdNVHqk1rNUjgNerSLMvFcA13GNE26N5G9GG
to38aNAPsRK1F2BTZ+wGniFDs1c5icB9AprL9O+rsvcWxugzHDfUp9RDP63KOWJoPERNf2FrxXse
SmeZlu1VXNlzf8BIZorgEZDxN9rOhcPD1No4JWG8YFUeNbWsGRh2HuwJF+YYQV3ELPfxNkXcUGmW
s65qSHydIlV5Qju36Jx4k5JImAZyn9UTgoeqvsQWuErz+RJJ7hD+7JgsXbVtY3JTVf2lNVTZVubW
XT6ll3AZjCWmpGvbis961K8iydIYMAkTd1+eAUgl8hLi8EVPltLkOn9QSPhzMTMVd77jw16LTDO+
Ggeh3ytHuzGMoetWQcpwzgaXPpAIyCwJx2NfhcwHp+SDHjWb2AxvfEcE++fz9P9+HP4z+FRcfnaf
NM9160fiyOoI1d+Lf/3v80fVfqr+3/w5//iYHz/jv7efivPH7FPz8oN++By+7pe/d/XYPv7wL+tn
JM8VUorx+lPTpe3XSnr+yH/1D7/U/rdj+em//uPxKYtQpTVtHX1s5x7gBfTH4qT9s4ulrj/9QsI6
f9bXq8V54zIvsmxXusxlIK9+302gG3URPrGj/KJV/Xa1QBDC4MPbHHioyyb0H1cLtgidup9pkoD0
b5K08fVV+OH39O339n/yLrssSIJr/us/hDH3C9+7ibhNcDo5HjEcNramOdPj+6ul6QOjJ9OsBU6s
Q6z3y8NAIBlqD1Y1Xh3bd60q9DOlkcmqixBXDSvLaqcN6sqZTOvBb5pDlUwnQEQX/BhnpcKOhzUO
TQI1sLERBUUcWaxCpMaOGzZaOfTfxGbAx9Nya51O49upczTYBTVAAIrjsn3yfefQEkHml/3BLaqH
sPYN9gcx5uK0fCTKN37SJ9ICOy9nYl648r2fmbucCII5EgApabMzpsZ/lza5DX7AUUcBoFf6DrBd
4QbNpRlIpBhtqMPYN/RiXVmKie1cqtfU7GVMka6o5iOq+ojqXmW5diNGVFI0AMHcCYS0BB2tgUxD
KmF9biJ0HyVOGYwFcj0ajjJDfJbThsS0I4GuCnZhGhl1ptcwmTDHkwBbnIxZtBxETEIt+xrGX/RO
D1ZU3guv8lkfChd1fYm0NFqXfr6GB36Oh2Zl+VxSEoFGqgHOtjc+6pVW6/CEGvuJ9IyUgGKN4F6h
8HFCZ2TwcsbUbi1HH+V7u0thdHYIN3IixuaItzIJj14RnXy2g6FH5kDVyFMguQXH9ilnROVTS1t2
CEsqpwwoP5atuZKlup6mQnESCvSj/a53ZzInUiVTbUevWJt4F/OhRnfKvZdVqxLCmmYzjkMNJlR4
mPmSE/aYdrydBkY8wNEJY9omgXYeoIjqkcZ5rMNj3iVKqXfVoLE2XgQbeVVNdxU8wCgGaNMM9FMD
AYzerp83S1ayLzpnD3B6X/rRgWTSjY+ia96dKMjWkaN2MbP7aWJ1hwMF7wPsPpeWxdwqfkJgQvo9
37QW7vziqYQ8TszLZV2thrxFN5jcRGjaRN2e8mFctoaDYht4rTT5og/MGllKaoSchYcYLEdU1O+j
flgVPhLotttygUD4DA+gcq/+Pn8/T+w5+P7s/G1C4rzaX47t+cyvZ7D9hrA95jmcm3IGP1D5fy3v
7Tcus3oQv/CYv/zRtzMY5Bh45Dk36IeJjkWkA3+A/wB32jNh4q+cwM9GgR9PYOp6khw8qTPWYWz/
4wkcTKExhRO5BKDvpw9TCZpygcRgHhw7ySacHLXwhRlBw2XtLk3nvkuZr/dm8jjEpb5QXvpxdojp
ISsrURf6piV4eBzY9voasMGib6Z9yfIB/ZY+EN9QA4EZTSQmMOKbGGWEC2df3kU6oN3GvDIZzWge
sxwVr2qU/1ARkukYkC6vt71ctLL+WEjtBg8/IjEP4ExpXbcEtUiDQ4TxqmGOd0U5R5YyQFctCX3Z
vQGBWI39KSvhH9mwFxasZU+m2ZDhguBsasgfCjrxKPPyRnb+u6ACRewFKOoBzRLSwtR5UU0+aQoT
OTR6prNGDFB39GmYbXmZykUek23KRZsvAk3GS3SMb5MiuAyddNtM4nLKITJ0veagY2SLl6ROu3QG
qG9Z7rhLL1TjUjO6DMYP/rHWxXPHKT3Fc7yCBJcTba0h2/uyOoss8tAgrK7zmmgCmMKqSR+LCPEc
rAS/ktcy5dcXCf0a8/A1v8yHzCoufD8IF/0QX0J5vK/G/Agnh1vNfFcq5w8jnB7qlNFOZVeXGTJx
MhI2XaLvhC/LRec3C9vvod5P+zocgQwkR00Prz0CETUEiEbHuIO97RSGVxZ03mngLGqNI4k0K0qI
i6jw6L4QAMd8fEvqrDWyK2/q+6LkGy25ph1M50VQHRMVPlT9cGJ9wrsEALJe7EYkvyGSeFnkRw9M
AWjY88hh4ENvmVnwD9yIBJukRx/snkZddgsn9i7NrjmLPQ5bhLBRSSxnSaeIk6FggBcHwS6EYRA3
6ph2BtmTxopIni0DlPBIzXwcALgQUpAI9IqF9jGAiE4wbTcsYj/XxoVUjruV9tidqvZ5+0CK3dAv
JmfYOMno3iQqCQ60vv5KN1W3MFLrnSaHEmpb6CA2wo/5QWVJWSyKyR/+Xpx+ma8w2vizY7h97ILH
X1TPfNqXM9g1cM7juyWt47Mk8NsZzB+R88b4hDTFuRyeOT/fzmB2orqhC54WamXBQvPriIW5usGJ
7QoT6w7+evev1MGMZl7UwfwFTOjJp+ahwCP8cq5eDJrm5wxZeHhsEML5ZLM/lMlTNFrRKi6SbqVK
b0VsKBVU/CEzDfAmOkJgiM475qzbAbZGjBMxZa9TBmQlMyKJZX0grPCkx523nRKNpORoRH5REWS1
CfF3rQ2TEWZNtBg6Q2wxaM8/VRMw2tDIl1NT+xfEJN950dwq+jVxpH6RLpy6BGFLRzxrb0akET5N
et/a9LMecpZpY5JAgj62QqFSQM8dBHrtuFr10bRsoGkxvQSD5VOrGqfUKheKtCxjsm7qXt1a1GQ2
aVU95BDq5auIsj+CiLUfXXcvYcZrUREsxqj8AwrKOvS1ezDwnuLPZXoSqo8IHfOvqqJ49CQZ0awj
SlW+czrvnVmn6EvQ6eOUTdiUZrl7NkbvLRTBvqKNNXedLzYJHPHCUEx21KGBuVMKyqwAyVU822Lq
ciuy5GqY8rfRxE/lu0RpDODb8clUbb0vxnHmBC/KaNiMHcL6ATRjXWJPdWqygDKQ/72j0MoT5QIR
1HNtjCxeuyqSoFn6GrhMRmH3DUHKKREhlpIgKlm0cAba8kkgN3NK4zg1ySbPuqWdGUsjjhcZe2E3
z5f2JLe5Ee/nZFnu1Xt/EguMa4veYZuA4azX46OeJ6cuKXDiaeS8YiSWDdQn74mvuTPGdBVWDLw8
uWEycZ8xAak09y1wpDXLxm0zww0Zm1dB/k6iUExsZH3C2vtWekg87xCb+W6Y9LeDImSoRqHSsnpl
Fc3fd8xHyHJ6vpoC0sX6hAAha8vHAxqudxqHdlzrZ4FqTk1b8quvrkRo78o5ci5KoFRZRCLC6IME
VbLtnOYUvdA+pIVc+8xk9I5GI7nrnZxxO2Dw9A+g6FuUqlj4mPlFMWyhBsyfOjjk9g2GzpCfTegI
U7uD24k85nkbD7dVqmpROPptDv8ODGx5KERyYdH7xL6+DNH0xFiDBhdUpBccbJucORP90JCkOzQO
xEd5e5u6JQ2MK1q+uyLJyfd2g60fGGdp2l2U0uQat1dm+xhySaWlD3MxZ2PdaXQ6cXfC1nwSRHu7
gXaWt9pFjNWxl+8Hg3cVH+LrRCaTJ6OsDtY7fC4+X0ERnJyeyuNeT6nyMb4UzW0XWSu7P8+QrzoN
AcgCcVTIY1PxNgXo7rnQ/LHo0wZUaDD1eT40PgX2p1ocW0m6wGSTvafOWEst6hapcZIRrSDhKCKt
p99JZziG3IBVgCYzHQq0faaRMniK2DuHeCpAgIAXy8GyV/qwLatrsymWNLGAmLx3gJ1OHnnS7qSI
xcG1oxmXZcTKwuO9VMHWA2MIMZwkJtr0mToqZXXXBKw4VH7iGL/wc+VcdQQM5O1EHp2N6I9ONv3U
pv6qkN1GI681ICuZ4xz0FSTGaMrYYvfdEXbVtix13tcoL9Z/t0CfW6A/BXM8PAKi/cXN+w3M4TCB
0rlCOc1mydK8mv7a/Lhv2Cd8ni59vXCJXZ1bHjKMbX6XhsO46OuFO9PzUPO7NFCey1Up/sqFy5vx
xYXrGaZpCLwlLn+LLV6q87soKbuGAPbdiJ+jMlkc9nKHHxFZKXGiLDAbKmxdi54INk/Q3VnhuW/r
5pndx+3TqBGEAdym4EgWxYrBM+DoKe29eS5SrHJjXA4tso5h2FpkclaiOc/K9jTU9aEwzXMMRIQV
461Ox36fNeW+K7J1ScVcjQhPdVAGaI6xcF0kVXiuPHVbsFjIiTBwAnnvcLdGY3oyfOtQ2ZSkQ6Iu
dPjDFuo8t+uvZJeZH42872+w/BmLRGOcDqlfj6uboR9H+Jupi2SyjxgyCNjb20Yz4+XgTywkMwc/
FgNo1Q3RWem4THv48uugTLpTZvskdTlrImyPoaHvbCRLmRJ726j2JRgqMhQQXbOr8G1aA/C9DNmo
ejHFwOtH5Mwe9aOZsXgM5XZ6XjjOpjCHLq3fAHHZ8nknFZX7fiDdtPa3sDffClad7KX2A36meOCX
YrjXuWdjGi63MsYgLN2NVrjkMaRb1fUMBt1NC86CIMBVYkVXDVV9E9Ur0YK4h56SZO6+IhtvKOxT
VOvHpkgPDm7QqovxTY0EdjGeGsDv6jI5eTiYW33EB4DfHBNVkOl/TGV9UWY9OVzW3mzjLSSkvd9i
M+rCSwthPhLSi8HhB2kLYlTcM5k3DQrzOY3HqcjlmeaEnhyXakFkjyS6RxLhM85ZPjahPpoM2fI6
EPz7++I59qdLxgq+bzs+9bb/oa3iaDW03duqQp46JYm30iZErk6Avb5k5tREYTcXZVc+E6ClJyAP
t1Q6mVlu5BRe6Vl9EzjBrWl0LAvGVTAkJAFDZyPToYLoFuJJK13IaAVRffAMS2ltVQZKl3DYWPM2
XYSwqsbzESEwa4CCmcB7m9B6N4nwaZTTISHGiTnXVZa4DyYBIlYX7mLGhUVHAGrq2AcXKbCKEvhl
YqWR+afzS2nrYWtCLcmGems2YFao2wZrOOqD3A/Em4VzHHEi5a1LWGAIymCAUuMlTNzwvyNS2Ke2
/veq+ksr9adMjIco/SWebFZyfu2kdEKzWee6JnwJHbkN86IvBzqdlDWDMqihWWYzCuKs/3qw22+k
1FlgO/DLvti0vh3sAFEhWbDLJrSMO+KvHOwk3r842Nl0oDyFtOoiRjX5x4/zLMKlM5CfNTABPTs0
Q71hdLqXDHoHjVq9xijRU55qQbMWmnlb1rOGdHhnD9htIwPJf7JJEXgO8CfctEUtER1F7F1NGeUJ
SWWoLIeFGPSVAgBJyuamtDzSZNJjzzp34I3coHPvy/xErBZQhw51eH4dpsluKMJ1IECxpjlUgGZt
Ir9wGEUjmt1HCUx4v8NU35/p7njoW+sKBs/GLm1QCcVVX43kMQFKq4ZNmo+HjD2pIYNz1TS7FPhg
Dbdo/viWKKAG05jIwvaiTKM/yPAm/8gjiYHR2cRzKYv2jMBScInzHhcvsGnuk54AGHQ1fTq8HUkj
MHjCgpZlnW85N1OqF0iqomqrFwoxTTAVHSZL5mMq1Y8VW5t7mUxbr8FxjrpxZNCBKirBDr2wzHSd
mOFt5OurAVFiBXjZwITUtuHKrIT+WA45OZ0OpakSRb3Kk+6PpmuJgHBB3gjQN2GFUxUUzgQSB7Iu
UleNRYR+YiZ77EDn6CB0YlA6Nkgdl5siQT0/MDccQO5orNwnHGONXd0okDwDMlbi1PBem08ujTLi
Rpyo1YbFw64A6TOC9olA/NAv4b0ut7UB+4cci7MWGFAzU4FIjNszvyEONSyIdeNNNZtcccV4eb9M
yY8hWe7BMa0LpSZa6wj9TGWZdEKeij/EBj5vnejWDz7IFCNj60HGU5MFJzS1Z/m8w2iJK7KNt2zs
tymBmXpS3BGBtm4i8y0NFs7VtutJlwUDQOLBwMXqJQM0iuQ+JO8sis215sUXbMeZaWHmztnVcPHZ
psOMIDv68XQSib0LufrxLuMbCTaZnFVDysCgFWskHSBuXsvKCDeJnYYL9Hb7gLlbkk3DwsfKrnhs
oqy+bMbhQXnVNneStVuJG4TBgMjNLff9mYHZmlPgZJTBzsUxY3KpIGnC5dMcCL6460xtN+urw5qi
i+wi1+U3oEiHcNFOG8OlSwpoaBPBphm7Jm5WpZNtK2oHt9FXjputjco3r9Mg2DSWpELzj4EdXOh0
1zY8rcbytIXIxUdzcIBQ1dhsiNTYaPONoSUbq/GWJcUe0Xtbg4WX0C1+48ztMJIHRbSXOW0e++8q
zjBOIFTEPoQq2DuMBaYqioSWosZiLyZD52MCIE0Y5mNgqPMYwYYttUvBk5a4/XXatUwPwh1csqvG
VpcITo4hQgUzJr0+JwyEXenaxKxjzAAO5PIKMAE29rVNdxaTc0qu98FOXQBbListxF9as1Gs6SYe
ZwvlTOOw+mPhFtQkHYcTFntQ+YDUcwabRTwc7Uh8GLOeyCYbqwzZ8V16cnwbDPQwv5pglc2DyXRZ
EGVs2tVFP4Yb2yUcj/FLxRhGZxzTMZaJPf+28Op1QpyFYnxTVlDkGOmUjHYQ+pyzj9w0TH0U0x9v
DtEzxLlkMoSGI4u2WmsSZD5pjsmMBx+Kiev9suWoClq5xRkIiD+6GggHc0sWYVW/DxjGWH59gYlg
nQkD1itdn+w3Rdae1eiRazhBs6YniceVzROkdfWxDOnT9erUwzb1bfIuOh4GhWRb4hIlEH7TYMgc
jXClyEQj0dzbCRdCqtBxz1qrmn41SDzwjZjAsJ1LIS8zdPA1bJE4DxBN9tinOu1OdzHNmOXelQmm
N0BquvWRfPZ9n4u3Jh7ExURSXeEYWxOjTtAOu0lD/hfru9L3l4EG+84J7wOQDlgz10XansAmz5KO
rZySjTLtW0yY50rGO9IolhXHj0MKXUdIVpNm51lR3CQJVBOla2wZ9CZ+H1nO9VCo3d9N7HMTO8eO
//MB8rvHp+RXKLD5s75VPVwwOt4bIeka9R+hrC7Vi0fGuvwspPi+6iFHFakE5nA6VsOlFvla9aDe
k7bFl6QNnQV+zl+pepAz/Fz1MEKeBeNMq3Gbv9BRpECac6uOzJ2Rdzu7J268pEwiRaTYtywv2I1c
ZUF0TV4s6Os5A8E4+LI+TzVkpK7CkItRtHYuG6Xv7ThcpgTSCLPPFjn+Ui1Mt6VbrPzupPPEm464
7FL5MTSDD6gFjyXYjxBjyFjjaw2to1TxVrrFsZMEJ2IksTm3yXbjv+mblGFmC9EKY8Y5NhgiVpoH
DKmwH2C32EXxLqVFHk0OYSKym15eaa4Cr9jsXE8eC1ZunRZdyHRaK82F6zxs2fHsEj6WsLhTaSTv
0sTaiSxaDyh7C63bcwws8F2yP9dWrBrXcat9nELvVnTtrWjgcLFL67Mbvyre+eGEQQRHY1U6yxxf
fhoSFNWV/dUgtCfTQqGLRfIEXead6+VXnBP3BgxFE5Zix1cqYSsqGIs9rMUY5mLggXmHwejXaNx0
0i5KEBblhCmS6hKh96LV5nqqqM8U014TuYEYZ0dNfSED61qwN6uG6mOA7W6E/8hIlhxTuWiYR6Y4
b53OOonIXdfAOSrYkSYMSR+WpKR6ENyFvdVsLeJsE5tRKUNABX8SqO+pLatdnKU44vtLIbFpO1Lc
TxPQTRiJhulf405ZGFW/dAe2mtRfGoxLxni3CA72CvblBAPThYXZIH7U7fJtiqQRp/+a2SzVHnZp
tnIlh3wBTzMPwrMedTIWmm1Hd2rgEYjhb1pwOOUgduAzlpJDMimbB+4+Cpt0VQPu5HuZDa4rr8r2
bGsvC/y7dYtbFTQBFvIVoOzbNoM+E2TrIKGCBRRpAQk1gIUiwtu3JDmGpb2MAYlKuzsF4Bp9mW5q
OCyhm249wKMTANJggsKla9cZYFLME1ukqSfDLq7cVKx9AKY2U1JJWF9lI5FBXmIzanW7Cuh3cpDx
B9bTK5vI1BofbiDgGsfOTqQE+bgQVkvlQ2GvyctzgZB7ZzpUVZ++NWiqmwbaKjud5fyzlG62QSF1
7IV7GqZo3bNhZtKyUxBbRylZ5JDh2qAUrCftzqrtM3v+YbTgGKZ/6K2+JELogiBCxJPkf5nO5QQX
Nqv6W4k7VJDH3nCJxn15UAbxZFbk3BUhN1Xo7iM/QORSnfuMT0sItHrcbPW2Og5QaYPCOncpLwHV
eMHOpD9ZZOSd34CnaD4pJZJ951bjVWhiIOop7cfZE5/MPrt6mZqIAToGYkbeAujq9WXHwTCvUQcv
+2CbEFW6bBtWU8bialpr9EZePr6vp9hBTRDVObIAAFFj065Cq2cio69Kn4qs6zrQqEysCRDug7dJ
J1ZMy7eBaWxLH7VWW5KLhaTqLHGaM4tf8yLI2vNqBqP1yCsTezJPmuL7CgyvPoSogVfCjkmTaL2b
WS/091X6+SrlZvmzqxR/0/jzQNjms75epeINo1fSAQG16bO25btVLDAXHY2iw1AYWvk8CvhugICJ
dVbJc7d5fAyf9fUqnQUxzzMJBInMmv/aKtb5SRDDX4PgBhSM4/B/f8omr3iqGnJavZ3lgJ5NJzw+
FalKDki7O9NITq6tdsAAV11PMltZ7nK9WoYVfnB4BIFh7sOhv0V0tuCth/XP2tATrQZchZrhbF3G
hQNzNJS9YxltlIoevGS6bNHORDGlJdi/zLaWtt0zPeTgS/xF6w/8j9RR2aDGSDZT3+8N6JHtSMKB
/sDwbDcPLWxkzH4YLgxonUbAaE9DLNMADugxDBEcaMPP8kkOjDT8fM89/dy4nrlhuizgLtTaXTVZ
66mMyY97jKXYAqfYyeRTbmdXbTFdckGtBsJfDMT/Jns75heo1NxTq3+qyLjrqBVqExqEmKB83Cft
h0zGZDSjCKHh8D3taJbOSkzpdZjFq8iZiBy3Fm7TLnx2wm7NNy7fNgEOH4IF/SnGzOmR+put51o+
g7CBZMJicTffmTqvlCKOq+7AbzmfeuIiQjNm25YUM71iNUSMYex3joQ/U/Ja5SQyiGNAzT+h6PZa
mO+Tu9CSx7jMNljJwhROG0a0InvKEQmaRFjEBFc7uc5iAOTL2OzsWG49UI9E7Cq0mr5FhrT2gUZx
TQFT4nrt43EbwofBCLoUxOC0aUWECgYm1gMapDwt7tcjUwx33icjng5vW1iUiTkss+yyqT4JQAtA
7ViBvhehvy6j8JijGpkV/taYHsjP2UwI6Wt5XUEd1YsHUv52oap38CiOo1cvBGQAM3rI5ENUkY2M
o0ylV3HEum6ESlivNLWxjGTZIUmN4Tu2hbGwvLsQ4zRC+eXYYApim+wYzNCDAgrPsNBoW8s4ORre
e3RTN8wkNnTcXKrRutX0y3l379L5tKL65GrIm3OGDdZqTjf261vyRgm44/kJskOs0vsUQTtcgo3W
JwvhV5u4ylaMusjCgi7zTB7F0pEYRxHo73XMC0LeBqnPgERbaIzfRUVQHKwftyFWUm2op9Y57BE/
FouEDDmbcYEeIsMBE+KAU+Ad6JjxhSI4BJLYojSRFAXw2ORVPFX7jAwhbXzSQcVGMPEI4QLBGqIs
nU7KiXeJb9E5CzIWUwRtiAC4HOgIkAhjujZhPgwKOkh7a+j+zmfc4nVqqYHXyTVaOzXtSLu5IQaK
CAKxaJy3oS7WDkOskPrQIivRqcVVkGrbbJ6vA2z3Bm2LgRMTO5gG0EnzEMDJMiCA5N7xZ2HWnxNX
vapn2q3O4MCMjoW019KNFg6le2JicpQ4b4xgY1CYhG2/G6DOJszrdZJXRreG1woZMWVDPjSbms5S
EGoUsMN1BKlHsqEXVuyv6uWMFw38aJsN0NhbqDUjC+cS3psFQUMzecTnao+nZoLJ5NrhrqgzKJ/e
KgH6E4v2PUjEZa3BnZ8UGBx/24QaxNr8wMj/FGTGMdPmFl6AvwWG1TDdo3h2yE3T4AQPUfUUJ9Um
UcGG0eMmiXBnd84iwAziABLSDHsPEnndm/VuyHFcwpOziS7WAc64frNvAiIcnGypmDlVMIddkMHz
+wbPxCFDbzuC0TK7AJJuuNHIiu7xQauqPdKuL4WGcyemakTKxnzvmBekujpMZP0GPzSi4tGerZA7
VeLJaQ2Yq+E6JnZG4RVSZbxhyc9DYazxntIq9duRvT7txcJO9P1U8NZfCiO5yKHA2qzck8ZjbjKh
TYw3kebvI5IKU6woHbcEK5pDE1ibkA0LRAFCa1Pj2m2Ss8TW9oLxWQIeUCgeNAtGU6CvdEVhW7UX
7MmXtmQSKRwK0A4SlQ1VOd8ox7j27JxnQ2EdQU6/BG+/cg0FUak0tK1i4AxQ/SbIciI4xaG2wPGV
FOxhDEUfBExfXbTwmcrUXyCfeJu18rqu+vPR6B/MKdiTTTnRL6jyySGH2jfDk3LlhR2znyKFVngT
54xaOMlxgB2vs/VqgnyrMFjSM2+EFoP0J+QR7XLraDsNcUGgkzZpgGbyH/0mvvYEvETGjgq+gC4Z
UFEQowU4Wi5Eq9Y65a2zQJq6ynV/Wc30FaJkTRysDjKlvEmpzO9gKC8gN7XBJ3MwgAhcRb1N9JUD
kgHiMmr5yNM2mLIXLuAYqeQKSREnlERcw9YqAGUGECUkk6yqbnSehAr+WeQ/9Phg/RbGaGvSn6Kk
D9NjbZY0zvWy5YeNYPLUMTeou1cs28BNr+Fx7ktthMWpHXsbUnP7IDWq4ymA13Bdkl7OkBedTLIE
b7wMp+YEouLMrJodwSjnjInXuVuhl+lIO+bb8c0zYevnc2ASp/gWL+AqYB5XhMmecf0a2BCwr2g5
EuxZms6yoMtP0NyG0ZlmxaspNxdBql8kQbboqbBbwdzYQH6RkhmOeiMa1Bq2J3ysfNGgoB+Hhgma
dgTNhVc1WnpeegxtvvPy0XWBa5DHrkfhCnbljun5No8CYpAYNxs0GC57wZjrMegvHJUsW55FRub3
tYflDuEuCswEPkSgZfshF/sWh1M51+b1B9+omeFlDLoz7NFzgm1wGKJsLVlXD4a1aGwHbaW3dzos
wbjnAL8eE1bpNlF3wZyN4efnDo8PUuqlgU94AsgQ+w3yKrRS6XAsee4SfdgMVHOeij70SX7dc/sH
NkExjXcG+PUuRqbaRfKMJ/8YDC1UN2cBxuoYy/aiNXEml9UqYmlJugH5so+tUR9R924NT53qVF6N
hXZiznCRZt16gIABlmg9CgklhTWDSslKJsWyFcw1rEWNWIdN3k6DAWIlQUA/7ezaJjpNSBRqTqJE
Muh0qCiVwwqmYJvd8zPqF4WRIr9pF2HfUe9Z1/9b2pnvzFg/Waw+e8CwGs0GrGeP0S1I0pbc9O9M
Wv/SB31V0P/6C/0Vz5acR4M/NEjP39jzN/SnXyd95BvvnnCFmRaK1BnVM0N0ZskqvU5a5MGXP9aQ
1KCS0bFLkTSJMVhnz8rf+N0r9c9eiz//MX82tf38df70R3hhX5MOopvffikQ5s5BB84sv9UZk/7w
UrByRsMzA4f4BwPQ+aV6lS+F/VJG9dffFc9+bwubiGdglTN+8VJ4YiZySJvV/Jxz9DpfCsv4/ZcC
LZhFXhO/dBuEoPXyAXFNIK8CXZDjID1jYvBq3xWfv7HPPtd/nD1/9awQPBY6bwoaWu8X7wqDymX2
C8EXmJ+T1/mukO7nQ+x3Xgr5RthIPsjr0iVxuS/fFeBziPJFsc+LABKHC/81vBTfz8oE/LaX47V/
5ZzgTPz+8sAxhixnBg97DifFjyem473B5iUJCkQlAztijhV+nSfm53fq77wh5h3b10NCWsQ9/fRS
AL+TPDefxaav4w3Bj/3iHmUc+fw7+p2XwnqDTwVhFjIry2ST+aKkcMUbDg/2mIKwoy/7zdf5rvj9
koJ3hW1h82EAPSf+zSfiD9WV/caDZIQq3sJyLl9vdeW9XGr/K0fF/MN+f1bgvOdd4ZGLyNH48qwg
OZFbFAcqAeOv+qxw/x0lBWwbSO3ieYXAs/DiXeG+4eJga4EVzMDI+WrvUfv32w+0mh6hYh6106zV
nLUE3z8g1NzzMQFWzgSkDz6Cl+o1nhW8n/8NxyauaEHIm9ABsXCX/PhSOLgAoSyhC8E8+IzJeJ0v
xOff0O/dHwBiOQkouZEF0HW+eCE80lKpQfF3oKgQr/Y9geTmt98Tco6Txajp6kh++KlfPh76GyQ4
3zC9r7XAsmYrDm/X33tXeDYcmNmvStn9fCh+f1IwqGAxywnyOXiXcvSVnhQzE/m3XwrJmcib36T1
dJ8FWN+/FPOgQphQOC2DkoO29NW2pL//UnB/mAwhjFmNBsT0x5NiNglgByOvZX54XvPE5t9xaFJS
ML9jQDUnzfzi9mBkRS0xc5S+PI2vcIj3+2WmfMOTYSJ//NUbYqbafhey+nqvjtmM+NuHBA0+o11w
63QWP7UedGHcsAZyLzG37oDcX+d5KZ3/yZTix9ZDvqG61CVSHv25fOJq+P68nDHIeIHg5TxPO19v
F+b8O0Z4DlsDem8Ym/SlP/Xmxht4+mAraNE+wyte67vi91sPxhQouQSpxrMll3Pxx3cFDak1w6eZ
ajHofsUzbvH7DwixDc9Otn9SW/FSYMGjtqLgYJRB//5a3xX/n7mzW27cyKHwq2zlAVzWDy3qIqnK
2rvjpJLJ1MzspnLZlhiLZYqcUJQdvf1+IEVLIuHND/oCl2N7WhTYjT44OABiAAp6jkNC4A+kV+CQ
45YojB4sVHSnEyatOTZFFMQNkXmDeIO4HIJ3EIcJuiLGgQCmrSKRqVfEPV/YGRuGl8D3Y4qFlGTQ
pufSV7ArwF4wFf2gv847uQNYsAdmXCGpQbrIkTJOicUgLwemWF5RhUIo1g2HcUteMTzGbAqZdtPm
gtvy43NIAboCXMJSUD3T37Me6RoyN2Yr0HKQ4ZZEpMuZgO6hmyAJBHknwRnnBp5bfu/SFKk9+EhA
T9Ax5IkhKsiBDt0EzFWSYCogpmt0JWJ4c/iB8h6Wglb/aq4YTH6cOeI2Gj3uVBtpJfVxJHdwhxPJ
jF86S8QDACtMlJItozeMW6b/yLtbTCFdGaAoICmgLEENOJ5zj8kVClMF0qYv8+w6TY7SJn9XaBLD
TUhHa4Jv8qDEnMNd0WJM6jiPl4tfoVEaA00gnYGuWlC8mige8+aKaXETsgFLamRmbhUE0IsRPCbJ
cppHtUK8LtV1cUCWV8wjZuokDqVPlfm8R2OY4prtP4WJ4BbteNtzU+A26XBM/DWR8YMkRzqA789X
SAt68z2KiI3bg67NgG1GowzcZnoFtlqQK4OpoOm+W64/jULY0Mx0Pkk6PdEQaEo8mgDr0ZTQfRWi
r4O27nYFSDnCriAMpYs2MzhpeTJmKRZX14SjU+5Z1woCDnEEU4AqJhAyqK7IiY0OyOKKYUbJDWcI
UpOIzKmvIJtnNgWRGPBKJlugTORWHUIstN6wnUiuIPJQU7il8dIYoTkACmhF0Cmpv1E6LGEaLU27
CFHa1KHboHRp9xUQNsjZuR+mRBjjbLFkPxBpYqs2cegXbTIx2H6Z4izxFcCKmVwVw3AMyn8+B2IB
OaRNit9wzI4rUJbQTFzEAVLuwFi3Aa5ATgEc5TKlepZOeW59xdKONjkgMPkyGINLkzThYFdwQNIF
5cTUxnCjOs6UHt+RLUgn+EZzReqYjOi4BAaRJiNfaeTGjoAF9+o26ewQwVeAGkSIRxhy/KoXMcgU
vREelai06z7pMhY7oh3LloDkXjJLhgSpcJYQ/5eOAtQ9Sa8JW48cllcdQXJt523AV9JIBHZKV3NL
0YcAKwblSA8uv6aI4TNFoommHUaPpmOXewItHu3GiD/wpTJC2i2XJ9NFzfH57IZJHkuoS0aWjnVX
XB4kRpDjsXU8UxVHDsXiKWT2FNthCcycIdgeQQqKHbhfuT/IDLguGrR7CsILEkDsClSHDHO5PB4i
p0De3+tK3CbOaUMW4XhA7E4lUUx3IwRWw9tjJqL2Fnc5Z/LsLjO54pqk7zR61Tk5nxHMXHB8aNJI
ZHLdHiOnIhuaakfYFXMuSfzAG1pu6gYXkP4LlDiegw8mmUYwxXS2nL6y2cquoFe5sP7tXD6PIJM9
G8EKiLQR2aHwl/mwQ+YKOQUVUzQMhbPyXByGXjCCKbhDmaYOkOQ7D68OdCWkRnAixO4wFW6RlUw2
MyMrJLkiUW05Oo3YJa0+Y0uQQndcXMzoTLMpYCiIxxfgpgml1uTPB4CCNoeIKSguJo/qmKFIpjGu
DrJ+wEjglYxwuDQEWiO0zVwaKfGH44KPRHoqG4/HnDsSuh9qgmqHGTfEwBTMQhKqppM2402c5j2S
afdgtsCDLBcRxRyVgMZwg6wgc/t+nm4Tg4nMfDTvCrJcuE2E7dyn6RBvE5nTjoG6D7IjXLheIaZM
0DIaApcJdKRJqyjWyZSOPQU1EIK3mcVJFalXfhs+yWwK6WDD9TFhW8gtMgRXyI1QutPDhmFniNHc
StppxGs2xQ1tW+YUm1PvQc543LaF35MJg52gHS+l90f61J2EgAIFsynm1EYuKJiFldLU/XgKsh64
U7JAvak4kg5NYY/MqekY9i06p/o5IAArqF14CrLrfuVGMzu8EjE3UlTEiYnEWyNfkVKQTmzOAZJp
8G7VFMksRmTOy+ZORr4Mia0BLKaSiTdpR3G4LaAEDZt9BTkgZEYpacG2YY8afzDRGo8qPdHdltUm
MzvWROLP7keJh0UYwTKC3UuYX9KGhKUgc8Q4XmG3kNJGiAWhSdUX0QczZZR2cARjovxfgETb7kdu
02EzO9qk6hz1DJI8XKaUDfLWL24QCE1SyVy03bABt2hTZsUbd4XcICBuNMoTUViNbhB2BdiLliZQ
4LQrcHtA5na0ybAIbEGFMeWRgMrLPSH1xRybqWQPUSi6VeNxuM17IgFASfcaKgOlj9MwKkVDQGfZ
13ZxflHF3I410V1Jwyu2g9Scj/sEouemgw0cV3uB+EUVMovV6CkoqhVdCYASSR60xIDrbsk8HMSS
3qqwFY53RQysSVcWCP8piFLE6wO2Al9Bikg6KoouEVze7UN/wdjcjjUl2KIHGsGnGoGIKSgDoqgb
WdKxpaLLuHRux5qYAkU7OBJIyRUyPCCYAkwhjtP7roiBNcn/kd+go43W/Uu6MJNFpQC5LQLwWyeW
2FEFNwjXqOjt3uxbAtsv/uS1xYvLA5LYcQVYU/KgoG6qxFBYDXMgKb6EniXUkYmE0+9lmthxBXEp
xE2n222J/Yv4Q5SJPekJ9nCbDErsqKKNP4DTNL2iD9g4/ki7UIz0h7T598tVJDFQhaja8QTUdqTS
SvMyAoHXTKQBEi0TfQfoSQxUAaaGwULUTj2l1svmBlwF2zdB1e1YupvYUQV9r26QVDD2A5OMBxpQ
7oDwhBQ7oannntRwsuYIhHQPdXKU1h7lNENdBdp2TJXwJ22vColbfV6ldgZLWpeQDOIGoR+akhmj
HmhCexcZBtLViTk1xWj89l/vVC4tvigsJ0rXxbtoWSmOQd3rOv6QMajGAB0VM1CT2BzphKjNhsdj
Sj3EgihNCtO5Y/5KVPonQtfXYUrMCCvW7aylPNtp05be+oO+4fD492djD7pBGBd/+vnwJes+vZuO
IP/+Jqy3eXmX75o6Z8Bkmwg9+22fGG0/6vj/j99x/OkXH9Z/sf6H93lWh3q1ObS/OByf9H3YMq3p
2yJsA1NvR2Mb6JvS/0w+/OuvLp/2bCf8/+Wz30O5zup+re/WX39FLhDvKK11T1/3b69fZI+bUB76
tc7WB/jZ1y93Vdmvc7Y2SMq+9m6jmR1kYl/6Oas1k3DVm9f+Zxb2v1Z10y91ZhWuzwjL102u2YUL
yb54EdaZ8j4XJCnsi9f7cveSr576tU6WkY6z9vX35araPii2kd6+EZavn7S1YxzT2/AQ6nq/6x/z
zDIxTultKNYvWVEoyyf9zwxO7DZs9V0T46jehrrJ6kw5TtJk0vxWb8PuDcvEOKy3TC58eQj9c569
1hin9XYTmk3YjleXvnp2y2yyunrKlC0vveoiLF+9BMXVSIcr++JFUNx7GuWoFtlzVnBn9495eqnS
cMf+6FWx3z5orkBmqNmXr8Oz5uGlQ459cZ48q98wTpTTuq9r5mRqV4jUbZi/wF2otf0e47Dehed8
rYIlmfQU4cmfNVQgHTzsa++/FLlyVJcxjurdvlZ9mHSZMD/5v9aP2RuYQOp4zOv/u6p3h2bTr3Ry
BSI3sa9eh/JJt3yM0/ou7BoNvIs+xPzs70KTKXBGEmr2teugb5kY5/QdRn/Oi2LsB9p+BhEePstK
bfEYJ/XdPi+IPcZ3U9uG2vzs96HIfw2/96/wdbu3qu4Iq9dl1jTK6jGO6n04vFSVZpkYR/U+kyBe
c+/teEe7bbK6eePFxjit9wA9xe4xDuv9Ya0tHeOofldnay2qoUKr/zKGqOb7sHpSX6jU6Jtf6PfV
plTdLxOkoixfKu4XEWCEtX9QYoK2RN1slB+yssrr/hFP7kWKvu2L59ADxRjGJDIezLz6j2Gl3KXt
NOwIa69zfSfGOKA/EmAr6I4KlBhmWd1VanzdlrDbLZOtnoqsfNjXj/3DnnaNTGmxf0LerDaqk5Ei
Y/vyVdk8VluNjWwbHEf4gEoJadqyYPPa78Nu09vgzOwxDuv77OUf96Gs4GmVT4hxYN9D0YIiv2gQ
uK2QNZvnp3JXVC/K48c4tT8BUx+Vi1XqOM1P/iFsi3xV9Sud3q2URkZYfffbvmqIbfrFzj4gxpn9
0IIxZfEYJ/ZDVv+2z8kJjaMbepv2H2rAHXyA6uyl1Mxu+1wD2FK6ZV+6KrQXGuOsfoRuq4ovirMR
ib/5yT/mq822Uhg91I0xlq8eMv2NxjirH6vVU16S4xvzwInUltito/K0JOtjrL1vYJn1wEaKIMwP
/wkPr9pe6grsq6+qRmU76VYYY3l8ZHHoFzo5yXmM4/qpIeZTfJjoye2GgafVHjzGaf30EjS4Oo9x
VD9zq+4OxXMo89Cb4czuMc7r50Ndq3hSppyYDf+fMtfCENFAm9f+r6qDoKFDhLV/DhoBISJd82P/
TGZVyXjQjDrK4rsN3lcFkSInjfD0Tdg/KptRFJoRVj9oXKRIHu1r54XqYEREGGNx1a0nMY7oL2HN
ldo/5en8i9DN/OS/yClSfKOIx/5gcU3d9NofYqx5+pjt9kXzh3+A7EoWXhVZqL/5HwAAAP//</cx:binary>
              </cx:geoCache>
            </cx:geography>
          </cx:layoutPr>
          <cx:valueColors>
            <cx:minColor>
              <a:schemeClr val="bg1"/>
            </cx:minColor>
            <cx:maxColor>
              <a:srgbClr val="C00000"/>
            </cx:maxColor>
          </cx:valueColors>
        </cx:series>
      </cx:plotAreaRegion>
    </cx:plotArea>
    <cx:legend pos="b" align="ctr" overlay="0"/>
  </cx:chart>
</cx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494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85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3175">
        <a:solidFill>
          <a:schemeClr val="bg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494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85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3175">
        <a:solidFill>
          <a:schemeClr val="bg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chart" Target="../charts/chart1.xml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4.xml.rels><?xml version="1.0" encoding="UTF-8" standalone="yes"?>
<Relationships xmlns="http://schemas.openxmlformats.org/package/2006/relationships"><Relationship Id="rId3" Type="http://schemas.microsoft.com/office/2014/relationships/chartEx" Target="../charts/chartEx1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4" Type="http://schemas.microsoft.com/office/2014/relationships/chartEx" Target="../charts/chartEx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14</xdr:row>
      <xdr:rowOff>0</xdr:rowOff>
    </xdr:from>
    <xdr:to>
      <xdr:col>1</xdr:col>
      <xdr:colOff>304800</xdr:colOff>
      <xdr:row>15</xdr:row>
      <xdr:rowOff>114300</xdr:rowOff>
    </xdr:to>
    <xdr:sp macro="" textlink="">
      <xdr:nvSpPr>
        <xdr:cNvPr id="1025" name="AutoShape 1" descr="Image result for table 2 ajph">
          <a:extLst>
            <a:ext uri="{FF2B5EF4-FFF2-40B4-BE49-F238E27FC236}">
              <a16:creationId xmlns:a16="http://schemas.microsoft.com/office/drawing/2014/main" id="{58741259-84E3-43F3-BBC0-02D5D2C8E669}"/>
            </a:ext>
          </a:extLst>
        </xdr:cNvPr>
        <xdr:cNvSpPr>
          <a:spLocks noChangeAspect="1" noChangeArrowheads="1"/>
        </xdr:cNvSpPr>
      </xdr:nvSpPr>
      <xdr:spPr bwMode="auto">
        <a:xfrm>
          <a:off x="7315200" y="266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25</xdr:row>
          <xdr:rowOff>114300</xdr:rowOff>
        </xdr:from>
        <xdr:to>
          <xdr:col>12</xdr:col>
          <xdr:colOff>225169</xdr:colOff>
          <xdr:row>45</xdr:row>
          <xdr:rowOff>145300</xdr:rowOff>
        </xdr:to>
        <xdr:pic>
          <xdr:nvPicPr>
            <xdr:cNvPr id="5" name="Picture 4">
              <a:extLst>
                <a:ext uri="{FF2B5EF4-FFF2-40B4-BE49-F238E27FC236}">
                  <a16:creationId xmlns:a16="http://schemas.microsoft.com/office/drawing/2014/main" id="{4143FB87-1E2B-4641-84A6-62BFE5504F24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$B$12:$E$25" spid="_x0000_s1063"/>
                </a:ext>
              </a:extLst>
            </xdr:cNvPicPr>
          </xdr:nvPicPr>
          <xdr:blipFill>
            <a:blip xmlns:r="http://schemas.openxmlformats.org/officeDocument/2006/relationships" r:embed="rId1"/>
            <a:stretch>
              <a:fillRect/>
            </a:stretch>
          </xdr:blipFill>
          <xdr:spPr bwMode="auto">
            <a:xfrm>
              <a:off x="4495800" y="5095875"/>
              <a:ext cx="3882769" cy="3841000"/>
            </a:xfrm>
            <a:prstGeom prst="rect">
              <a:avLst/>
            </a:prstGeom>
          </xdr:spPr>
        </xdr:pic>
        <xdr:clientData/>
      </xdr:twoCellAnchor>
    </mc:Choice>
    <mc:Fallback/>
  </mc:AlternateContent>
  <xdr:twoCellAnchor>
    <xdr:from>
      <xdr:col>14</xdr:col>
      <xdr:colOff>333375</xdr:colOff>
      <xdr:row>18</xdr:row>
      <xdr:rowOff>161925</xdr:rowOff>
    </xdr:from>
    <xdr:to>
      <xdr:col>22</xdr:col>
      <xdr:colOff>28575</xdr:colOff>
      <xdr:row>33</xdr:row>
      <xdr:rowOff>47625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8D9D5E3-65ED-495E-B56B-AAC3F8073BC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6</xdr:col>
      <xdr:colOff>0</xdr:colOff>
      <xdr:row>5</xdr:row>
      <xdr:rowOff>0</xdr:rowOff>
    </xdr:from>
    <xdr:to>
      <xdr:col>11</xdr:col>
      <xdr:colOff>238125</xdr:colOff>
      <xdr:row>20</xdr:row>
      <xdr:rowOff>19050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id="{03768663-594A-47D6-B19F-4F3D4537FD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95800" y="952500"/>
          <a:ext cx="3286125" cy="3086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542925</xdr:colOff>
      <xdr:row>26</xdr:row>
      <xdr:rowOff>133350</xdr:rowOff>
    </xdr:from>
    <xdr:to>
      <xdr:col>23</xdr:col>
      <xdr:colOff>400050</xdr:colOff>
      <xdr:row>42</xdr:row>
      <xdr:rowOff>114300</xdr:rowOff>
    </xdr:to>
    <xdr:pic>
      <xdr:nvPicPr>
        <xdr:cNvPr id="2" name="Picture 1" descr="Image result for american journal of epidemiology table 1">
          <a:extLst>
            <a:ext uri="{FF2B5EF4-FFF2-40B4-BE49-F238E27FC236}">
              <a16:creationId xmlns:a16="http://schemas.microsoft.com/office/drawing/2014/main" id="{F6982B8B-0AA0-4030-B6EC-D79E8F1EED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53575" y="5114925"/>
          <a:ext cx="6105525" cy="3028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1</xdr:row>
      <xdr:rowOff>152400</xdr:rowOff>
    </xdr:from>
    <xdr:to>
      <xdr:col>10</xdr:col>
      <xdr:colOff>180975</xdr:colOff>
      <xdr:row>16</xdr:row>
      <xdr:rowOff>66675</xdr:rowOff>
    </xdr:to>
    <xdr:pic>
      <xdr:nvPicPr>
        <xdr:cNvPr id="2" name="Picture 1" descr="http://hearinghealthmatters.org/hearingnewswatch/files/2016/05/tablehas.jpg">
          <a:extLst>
            <a:ext uri="{FF2B5EF4-FFF2-40B4-BE49-F238E27FC236}">
              <a16:creationId xmlns:a16="http://schemas.microsoft.com/office/drawing/2014/main" id="{DD4BFF66-E06B-48FD-8DD5-13E535466C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342900"/>
          <a:ext cx="6134100" cy="2771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12</xdr:col>
      <xdr:colOff>0</xdr:colOff>
      <xdr:row>17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660DB30-3F58-4E2C-BA3C-A7BC66E6D32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0</xdr:colOff>
      <xdr:row>2</xdr:row>
      <xdr:rowOff>0</xdr:rowOff>
    </xdr:from>
    <xdr:to>
      <xdr:col>18</xdr:col>
      <xdr:colOff>0</xdr:colOff>
      <xdr:row>17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F577562-C8A1-47C3-BE59-F0849F5BD85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0</xdr:colOff>
      <xdr:row>17</xdr:row>
      <xdr:rowOff>0</xdr:rowOff>
    </xdr:from>
    <xdr:to>
      <xdr:col>12</xdr:col>
      <xdr:colOff>0</xdr:colOff>
      <xdr:row>32</xdr:row>
      <xdr:rowOff>0</xdr:rowOff>
    </xdr:to>
    <mc:AlternateContent xmlns:mc="http://schemas.openxmlformats.org/markup-compatibility/2006">
      <mc:Choice xmlns:cx4="http://schemas.microsoft.com/office/drawing/2016/5/10/chartex" Requires="cx4">
        <xdr:graphicFrame macro="">
          <xdr:nvGraphicFramePr>
            <xdr:cNvPr id="4" name="Chart 3">
              <a:extLst>
                <a:ext uri="{FF2B5EF4-FFF2-40B4-BE49-F238E27FC236}">
                  <a16:creationId xmlns:a16="http://schemas.microsoft.com/office/drawing/2014/main" id="{723C6EE6-D7F7-45B6-A896-1EE120FD0294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3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4133850" y="3238500"/>
              <a:ext cx="3657600" cy="28575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US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  <xdr:twoCellAnchor>
    <xdr:from>
      <xdr:col>12</xdr:col>
      <xdr:colOff>0</xdr:colOff>
      <xdr:row>17</xdr:row>
      <xdr:rowOff>0</xdr:rowOff>
    </xdr:from>
    <xdr:to>
      <xdr:col>18</xdr:col>
      <xdr:colOff>0</xdr:colOff>
      <xdr:row>32</xdr:row>
      <xdr:rowOff>0</xdr:rowOff>
    </xdr:to>
    <mc:AlternateContent xmlns:mc="http://schemas.openxmlformats.org/markup-compatibility/2006">
      <mc:Choice xmlns:cx4="http://schemas.microsoft.com/office/drawing/2016/5/10/chartex" Requires="cx4">
        <xdr:graphicFrame macro="">
          <xdr:nvGraphicFramePr>
            <xdr:cNvPr id="5" name="Chart 4">
              <a:extLst>
                <a:ext uri="{FF2B5EF4-FFF2-40B4-BE49-F238E27FC236}">
                  <a16:creationId xmlns:a16="http://schemas.microsoft.com/office/drawing/2014/main" id="{0D70C853-6E82-43C0-AD79-2794EFE8A246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4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7791450" y="3238500"/>
              <a:ext cx="3657600" cy="28575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US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  <xdr:twoCellAnchor>
    <xdr:from>
      <xdr:col>16</xdr:col>
      <xdr:colOff>333375</xdr:colOff>
      <xdr:row>27</xdr:row>
      <xdr:rowOff>19050</xdr:rowOff>
    </xdr:from>
    <xdr:to>
      <xdr:col>18</xdr:col>
      <xdr:colOff>285750</xdr:colOff>
      <xdr:row>29</xdr:row>
      <xdr:rowOff>95250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ED62967B-298E-4155-9D4B-293691AFF6E8}"/>
            </a:ext>
          </a:extLst>
        </xdr:cNvPr>
        <xdr:cNvSpPr txBox="1"/>
      </xdr:nvSpPr>
      <xdr:spPr>
        <a:xfrm>
          <a:off x="10563225" y="5162550"/>
          <a:ext cx="1171575" cy="4572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can hide that doofy label...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s://github.com/kaz-yos/tableone/issues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A97F34-31C5-4D1B-AAA0-2386B0B56391}">
  <sheetPr codeName="Sheet1"/>
  <dimension ref="B1:AF28"/>
  <sheetViews>
    <sheetView showGridLines="0" tabSelected="1" topLeftCell="A19" workbookViewId="0">
      <selection activeCell="N34" sqref="N34"/>
    </sheetView>
  </sheetViews>
  <sheetFormatPr defaultRowHeight="15" x14ac:dyDescent="0.25"/>
  <cols>
    <col min="2" max="2" width="22" customWidth="1"/>
    <col min="4" max="4" width="1.85546875" customWidth="1"/>
    <col min="5" max="5" width="16.140625" bestFit="1" customWidth="1"/>
  </cols>
  <sheetData>
    <row r="1" spans="2:32" x14ac:dyDescent="0.25">
      <c r="M1" s="13"/>
      <c r="N1" s="14" t="s">
        <v>51</v>
      </c>
      <c r="O1" t="s">
        <v>0</v>
      </c>
      <c r="P1" t="s">
        <v>1</v>
      </c>
      <c r="Q1" t="s">
        <v>2</v>
      </c>
      <c r="R1" t="s">
        <v>3</v>
      </c>
      <c r="S1" t="s">
        <v>4</v>
      </c>
      <c r="T1" t="s">
        <v>5</v>
      </c>
      <c r="U1" t="s">
        <v>6</v>
      </c>
      <c r="V1" t="s">
        <v>7</v>
      </c>
      <c r="Y1" t="s">
        <v>0</v>
      </c>
      <c r="Z1" t="s">
        <v>1</v>
      </c>
      <c r="AA1" t="s">
        <v>2</v>
      </c>
      <c r="AB1" t="s">
        <v>3</v>
      </c>
      <c r="AC1" t="s">
        <v>4</v>
      </c>
      <c r="AD1" t="s">
        <v>5</v>
      </c>
      <c r="AE1" t="s">
        <v>6</v>
      </c>
      <c r="AF1" t="s">
        <v>7</v>
      </c>
    </row>
    <row r="2" spans="2:32" x14ac:dyDescent="0.25">
      <c r="O2" t="s">
        <v>8</v>
      </c>
      <c r="P2" t="s">
        <v>9</v>
      </c>
      <c r="Q2">
        <v>-3.3576400217272102E-2</v>
      </c>
      <c r="R2">
        <v>4.6924044415022296E-3</v>
      </c>
      <c r="S2">
        <v>-7.1554787392799604</v>
      </c>
      <c r="T2" s="1">
        <v>8.3381411794065801E-13</v>
      </c>
      <c r="U2" s="1">
        <v>-4.2935122555558099E-2</v>
      </c>
      <c r="V2">
        <v>-2.4541471156379599E-2</v>
      </c>
      <c r="Y2" t="s">
        <v>8</v>
      </c>
      <c r="Z2" t="s">
        <v>9</v>
      </c>
      <c r="AA2">
        <v>-3.3576400217272102E-2</v>
      </c>
      <c r="AB2">
        <v>4.6924044415022296E-3</v>
      </c>
      <c r="AC2">
        <v>-7.1554787392799604</v>
      </c>
      <c r="AD2" s="1">
        <v>8.3381411794065801E-13</v>
      </c>
      <c r="AE2" s="1">
        <v>-4.2935122555558099E-2</v>
      </c>
      <c r="AF2">
        <v>-2.4541471156379599E-2</v>
      </c>
    </row>
    <row r="3" spans="2:32" x14ac:dyDescent="0.25">
      <c r="O3" t="s">
        <v>10</v>
      </c>
      <c r="P3" t="s">
        <v>9</v>
      </c>
      <c r="Q3">
        <v>-3.2346160142965999E-2</v>
      </c>
      <c r="R3">
        <v>4.6915067539834501E-3</v>
      </c>
      <c r="S3">
        <v>-6.8946208199533396</v>
      </c>
      <c r="T3" s="1">
        <v>5.4008666791483098E-12</v>
      </c>
      <c r="U3" s="1">
        <v>-4.17179028602786E-2</v>
      </c>
      <c r="V3">
        <v>-2.3300470504954301E-2</v>
      </c>
      <c r="Y3" t="s">
        <v>10</v>
      </c>
      <c r="Z3" t="s">
        <v>9</v>
      </c>
      <c r="AA3">
        <v>-3.2346160142965999E-2</v>
      </c>
      <c r="AB3">
        <v>4.6915067539834501E-3</v>
      </c>
      <c r="AC3">
        <v>-6.8946208199533396</v>
      </c>
      <c r="AD3" s="1">
        <v>5.4008666791483098E-12</v>
      </c>
      <c r="AE3" s="1">
        <v>-4.17179028602786E-2</v>
      </c>
      <c r="AF3">
        <v>-2.3300470504954301E-2</v>
      </c>
    </row>
    <row r="4" spans="2:32" x14ac:dyDescent="0.25">
      <c r="G4" s="9" t="s">
        <v>47</v>
      </c>
      <c r="H4" s="10"/>
      <c r="I4" s="10"/>
      <c r="O4" t="s">
        <v>11</v>
      </c>
      <c r="P4" t="s">
        <v>9</v>
      </c>
      <c r="Q4">
        <v>-3.21436275176065E-2</v>
      </c>
      <c r="R4">
        <v>4.7021390835434197E-3</v>
      </c>
      <c r="S4">
        <v>-6.8359584747509903</v>
      </c>
      <c r="T4" s="1">
        <v>8.1458538616138095E-12</v>
      </c>
      <c r="U4" s="1">
        <v>-4.1529249896244902E-2</v>
      </c>
      <c r="V4">
        <v>-2.30842245147087E-2</v>
      </c>
      <c r="Y4" t="s">
        <v>11</v>
      </c>
      <c r="Z4" t="s">
        <v>9</v>
      </c>
      <c r="AA4">
        <v>-3.21436275176065E-2</v>
      </c>
      <c r="AB4">
        <v>4.7021390835434197E-3</v>
      </c>
      <c r="AC4">
        <v>-6.8359584747509903</v>
      </c>
      <c r="AD4" s="1">
        <v>8.1458538616138095E-12</v>
      </c>
      <c r="AE4" s="1">
        <v>-4.1529249896244902E-2</v>
      </c>
      <c r="AF4">
        <v>-2.30842245147087E-2</v>
      </c>
    </row>
    <row r="5" spans="2:32" x14ac:dyDescent="0.25">
      <c r="G5" s="12" t="s">
        <v>49</v>
      </c>
      <c r="O5" t="s">
        <v>12</v>
      </c>
      <c r="P5" t="s">
        <v>9</v>
      </c>
      <c r="Q5">
        <v>-3.0557802581088499E-2</v>
      </c>
      <c r="R5">
        <v>4.6939443518950498E-3</v>
      </c>
      <c r="S5">
        <v>-6.510047902198</v>
      </c>
      <c r="T5" s="1">
        <v>7.5126844008311502E-11</v>
      </c>
      <c r="U5" s="1">
        <v>-3.9909911220570998E-2</v>
      </c>
      <c r="V5">
        <v>-2.1537189089294501E-2</v>
      </c>
      <c r="Y5" t="s">
        <v>12</v>
      </c>
      <c r="Z5" t="s">
        <v>9</v>
      </c>
      <c r="AA5">
        <v>-3.0557802581088499E-2</v>
      </c>
      <c r="AB5">
        <v>4.6939443518950498E-3</v>
      </c>
      <c r="AC5">
        <v>-6.510047902198</v>
      </c>
      <c r="AD5" s="1">
        <v>7.5126844008311502E-11</v>
      </c>
      <c r="AE5" s="1">
        <v>-3.9909911220570998E-2</v>
      </c>
      <c r="AF5">
        <v>-2.1537189089294501E-2</v>
      </c>
    </row>
    <row r="6" spans="2:32" x14ac:dyDescent="0.25">
      <c r="O6" t="s">
        <v>264</v>
      </c>
      <c r="P6" t="s">
        <v>16</v>
      </c>
      <c r="Q6">
        <v>-2.3533768529885101E-2</v>
      </c>
      <c r="R6">
        <v>6.8513191469113197E-3</v>
      </c>
      <c r="S6" t="s">
        <v>16</v>
      </c>
      <c r="T6" t="s">
        <v>16</v>
      </c>
      <c r="U6">
        <v>-3.6962371670677903E-2</v>
      </c>
      <c r="V6">
        <v>-1.0105165389092299E-2</v>
      </c>
      <c r="Y6" t="s">
        <v>264</v>
      </c>
      <c r="Z6" t="s">
        <v>16</v>
      </c>
      <c r="AA6">
        <v>-2.3533768529885101E-2</v>
      </c>
      <c r="AB6">
        <v>6.8513191469113197E-3</v>
      </c>
      <c r="AC6" t="s">
        <v>16</v>
      </c>
      <c r="AD6" t="s">
        <v>16</v>
      </c>
      <c r="AE6">
        <v>-3.6962371670677903E-2</v>
      </c>
      <c r="AF6">
        <v>-1.0105165389092299E-2</v>
      </c>
    </row>
    <row r="7" spans="2:32" x14ac:dyDescent="0.25">
      <c r="O7" t="s">
        <v>265</v>
      </c>
      <c r="P7" t="s">
        <v>16</v>
      </c>
      <c r="Q7">
        <v>-2.6504505149259599E-2</v>
      </c>
      <c r="R7">
        <v>9.1180285970137807E-3</v>
      </c>
      <c r="S7" t="s">
        <v>16</v>
      </c>
      <c r="T7" t="s">
        <v>16</v>
      </c>
      <c r="U7">
        <v>-4.43758646393363E-2</v>
      </c>
      <c r="V7">
        <v>-8.63314565918296E-3</v>
      </c>
      <c r="Y7" t="s">
        <v>265</v>
      </c>
      <c r="Z7" t="s">
        <v>16</v>
      </c>
      <c r="AA7">
        <v>-2.6504505149259599E-2</v>
      </c>
      <c r="AB7">
        <v>9.1180285970137807E-3</v>
      </c>
      <c r="AC7" t="s">
        <v>16</v>
      </c>
      <c r="AD7" t="s">
        <v>16</v>
      </c>
      <c r="AE7">
        <v>-4.43758646393363E-2</v>
      </c>
      <c r="AF7">
        <v>-8.63314565918296E-3</v>
      </c>
    </row>
    <row r="8" spans="2:32" x14ac:dyDescent="0.25">
      <c r="O8" t="s">
        <v>266</v>
      </c>
      <c r="P8" t="s">
        <v>16</v>
      </c>
      <c r="Q8">
        <v>-3.43920200588878E-2</v>
      </c>
      <c r="R8">
        <v>2.4743587036944001E-2</v>
      </c>
      <c r="S8" t="s">
        <v>16</v>
      </c>
      <c r="T8" t="s">
        <v>16</v>
      </c>
      <c r="U8">
        <v>-8.2889514260216596E-2</v>
      </c>
      <c r="V8">
        <v>1.4105474142441E-2</v>
      </c>
      <c r="Y8" t="s">
        <v>266</v>
      </c>
      <c r="Z8" t="s">
        <v>16</v>
      </c>
      <c r="AA8">
        <v>-3.43920200588878E-2</v>
      </c>
      <c r="AB8">
        <v>2.4743587036944001E-2</v>
      </c>
      <c r="AC8" t="s">
        <v>16</v>
      </c>
      <c r="AD8" t="s">
        <v>16</v>
      </c>
      <c r="AE8">
        <v>-8.2889514260216596E-2</v>
      </c>
      <c r="AF8">
        <v>1.4105474142441E-2</v>
      </c>
    </row>
    <row r="9" spans="2:32" x14ac:dyDescent="0.25">
      <c r="O9" t="s">
        <v>267</v>
      </c>
      <c r="P9" t="s">
        <v>16</v>
      </c>
      <c r="Q9">
        <v>-4.2641975306677002E-2</v>
      </c>
      <c r="R9">
        <v>4.2581966501500298E-2</v>
      </c>
      <c r="S9" t="s">
        <v>16</v>
      </c>
      <c r="T9" t="s">
        <v>16</v>
      </c>
      <c r="U9">
        <v>-0.126102739116076</v>
      </c>
      <c r="V9">
        <v>4.0818788502722199E-2</v>
      </c>
      <c r="Y9" t="s">
        <v>267</v>
      </c>
      <c r="Z9" t="s">
        <v>16</v>
      </c>
      <c r="AA9">
        <v>-4.2641975306677002E-2</v>
      </c>
      <c r="AB9">
        <v>4.2581966501500298E-2</v>
      </c>
      <c r="AC9" t="s">
        <v>16</v>
      </c>
      <c r="AD9" t="s">
        <v>16</v>
      </c>
      <c r="AE9">
        <v>-0.126102739116076</v>
      </c>
      <c r="AF9">
        <v>4.0818788502722199E-2</v>
      </c>
    </row>
    <row r="10" spans="2:32" x14ac:dyDescent="0.25">
      <c r="O10" t="s">
        <v>268</v>
      </c>
      <c r="P10" t="s">
        <v>16</v>
      </c>
      <c r="Q10">
        <v>-1.6437415701038401E-2</v>
      </c>
      <c r="R10">
        <v>9.4640341159520497E-3</v>
      </c>
      <c r="S10" t="s">
        <v>16</v>
      </c>
      <c r="T10" t="s">
        <v>16</v>
      </c>
      <c r="U10">
        <v>-3.4986946897718599E-2</v>
      </c>
      <c r="V10">
        <v>2.1121154956417099E-3</v>
      </c>
      <c r="Y10" t="s">
        <v>268</v>
      </c>
      <c r="Z10" t="s">
        <v>16</v>
      </c>
      <c r="AA10">
        <v>-1.6437415701038401E-2</v>
      </c>
      <c r="AB10">
        <v>9.4640341159520497E-3</v>
      </c>
      <c r="AC10" t="s">
        <v>16</v>
      </c>
      <c r="AD10" t="s">
        <v>16</v>
      </c>
      <c r="AE10">
        <v>-3.4986946897718599E-2</v>
      </c>
      <c r="AF10">
        <v>2.1121154956417099E-3</v>
      </c>
    </row>
    <row r="12" spans="2:32" ht="30.75" customHeight="1" x14ac:dyDescent="0.25">
      <c r="B12" s="11" t="s">
        <v>46</v>
      </c>
      <c r="C12" s="11"/>
      <c r="D12" s="11"/>
      <c r="E12" s="11"/>
    </row>
    <row r="14" spans="2:32" ht="15.75" thickBot="1" x14ac:dyDescent="0.3">
      <c r="B14" s="5" t="s">
        <v>43</v>
      </c>
      <c r="C14" s="6" t="s">
        <v>44</v>
      </c>
      <c r="D14" s="6"/>
      <c r="E14" s="6" t="s">
        <v>45</v>
      </c>
      <c r="U14">
        <f>ABS(U2-$Q2)</f>
        <v>9.3587223382859963E-3</v>
      </c>
      <c r="V14">
        <f>V2-$Q2</f>
        <v>9.0349290608925034E-3</v>
      </c>
    </row>
    <row r="15" spans="2:32" x14ac:dyDescent="0.25">
      <c r="B15" s="4" t="str">
        <f>O2</f>
        <v>M1: Crude</v>
      </c>
      <c r="C15" s="4">
        <f>ROUND(Q2, 3)</f>
        <v>-3.4000000000000002E-2</v>
      </c>
      <c r="D15" s="4"/>
      <c r="E15" s="27" t="str">
        <f>"("&amp;ROUND(U2, 4)&amp;", "&amp;ROUND(V2, 4)&amp;")"</f>
        <v>(-0.0429, -0.0245)</v>
      </c>
      <c r="U15">
        <f t="shared" ref="U15:U19" si="0">ABS(U3-$Q3)</f>
        <v>9.3717427173126006E-3</v>
      </c>
      <c r="V15">
        <f t="shared" ref="V15:V19" si="1">V3-$Q3</f>
        <v>9.0456896380116981E-3</v>
      </c>
    </row>
    <row r="16" spans="2:32" x14ac:dyDescent="0.25">
      <c r="B16" s="4" t="str">
        <f>O3</f>
        <v>M2: M1+smoking</v>
      </c>
      <c r="C16" s="4">
        <f>ROUND(Q3, 3)</f>
        <v>-3.2000000000000001E-2</v>
      </c>
      <c r="D16" s="4"/>
      <c r="E16" s="27" t="str">
        <f>"("&amp;ROUND(U3, 4)&amp;", "&amp;ROUND(V3, 4)&amp;")"</f>
        <v>(-0.0417, -0.0233)</v>
      </c>
      <c r="U16">
        <f t="shared" si="0"/>
        <v>9.3856223786384016E-3</v>
      </c>
      <c r="V16">
        <f t="shared" si="1"/>
        <v>9.0594030028978006E-3</v>
      </c>
    </row>
    <row r="17" spans="2:22" x14ac:dyDescent="0.25">
      <c r="B17" s="4" t="str">
        <f>O4</f>
        <v>M3: M2+mage</v>
      </c>
      <c r="C17" s="4">
        <f>ROUND(Q4, 3)</f>
        <v>-3.2000000000000001E-2</v>
      </c>
      <c r="D17" s="4"/>
      <c r="E17" s="27" t="str">
        <f>"("&amp;ROUND(U4, 4)&amp;", "&amp;ROUND(V4, 4)&amp;")"</f>
        <v>(-0.0415, -0.0231)</v>
      </c>
      <c r="U17">
        <f t="shared" si="0"/>
        <v>9.3521086394824995E-3</v>
      </c>
      <c r="V17">
        <f t="shared" si="1"/>
        <v>9.0206134917939981E-3</v>
      </c>
    </row>
    <row r="18" spans="2:22" x14ac:dyDescent="0.25">
      <c r="B18" s="4" t="str">
        <f>O5</f>
        <v>M4: M3+mage_sq</v>
      </c>
      <c r="C18" s="4">
        <f>ROUND(Q5, 3)</f>
        <v>-3.1E-2</v>
      </c>
      <c r="D18" s="4"/>
      <c r="E18" s="27" t="str">
        <f>"("&amp;ROUND(U5, 4)&amp;", "&amp;ROUND(V5, 4)&amp;")"</f>
        <v>(-0.0399, -0.0215)</v>
      </c>
    </row>
    <row r="19" spans="2:22" x14ac:dyDescent="0.25">
      <c r="B19" s="4" t="str">
        <f t="shared" ref="B19:B21" si="2">O6</f>
        <v>M5: WnH</v>
      </c>
      <c r="C19" s="4">
        <f t="shared" ref="C19:C21" si="3">ROUND(Q6, 3)</f>
        <v>-2.4E-2</v>
      </c>
      <c r="D19" s="4"/>
      <c r="E19" s="27" t="str">
        <f t="shared" ref="E19:E21" si="4">"("&amp;ROUND(U6, 4)&amp;", "&amp;ROUND(V6, 4)&amp;")"</f>
        <v>(-0.037, -0.0101)</v>
      </c>
    </row>
    <row r="20" spans="2:22" ht="15" customHeight="1" x14ac:dyDescent="0.25">
      <c r="B20" s="4" t="str">
        <f t="shared" si="2"/>
        <v>M5: AA</v>
      </c>
      <c r="C20" s="4">
        <f t="shared" si="3"/>
        <v>-2.7E-2</v>
      </c>
      <c r="D20" s="4"/>
      <c r="E20" s="27" t="str">
        <f t="shared" si="4"/>
        <v>(-0.0444, -0.0086)</v>
      </c>
    </row>
    <row r="21" spans="2:22" x14ac:dyDescent="0.25">
      <c r="B21" s="4" t="str">
        <f t="shared" si="2"/>
        <v>M5: WH</v>
      </c>
      <c r="C21" s="4">
        <f t="shared" si="3"/>
        <v>-3.4000000000000002E-2</v>
      </c>
      <c r="D21" s="4"/>
      <c r="E21" s="27" t="str">
        <f t="shared" si="4"/>
        <v>(-0.0829, 0.0141)</v>
      </c>
    </row>
    <row r="22" spans="2:22" x14ac:dyDescent="0.25">
      <c r="B22" s="4" t="str">
        <f t="shared" ref="B22" si="5">O9</f>
        <v>M5: AI/AN</v>
      </c>
      <c r="C22" s="4">
        <f t="shared" ref="C22" si="6">ROUND(Q9, 3)</f>
        <v>-4.2999999999999997E-2</v>
      </c>
      <c r="D22" s="4"/>
      <c r="E22" s="27" t="str">
        <f t="shared" ref="E22" si="7">"("&amp;ROUND(U9, 4)&amp;", "&amp;ROUND(V9, 4)&amp;")"</f>
        <v>(-0.1261, 0.0408)</v>
      </c>
    </row>
    <row r="23" spans="2:22" ht="15.75" thickBot="1" x14ac:dyDescent="0.3">
      <c r="B23" s="5" t="str">
        <f>O10</f>
        <v>M5: Other</v>
      </c>
      <c r="C23" s="5">
        <f>ROUND(Q10, 3)</f>
        <v>-1.6E-2</v>
      </c>
      <c r="D23" s="5"/>
      <c r="E23" s="6" t="str">
        <f>"("&amp;ROUND(U10, 4)&amp;", "&amp;ROUND(V10, 4)&amp;")"</f>
        <v>(-0.035, 0.0021)</v>
      </c>
    </row>
    <row r="24" spans="2:22" x14ac:dyDescent="0.25">
      <c r="G24" s="9" t="s">
        <v>48</v>
      </c>
      <c r="H24" s="10"/>
      <c r="I24" s="10"/>
      <c r="J24" s="10"/>
    </row>
    <row r="25" spans="2:22" ht="15" customHeight="1" x14ac:dyDescent="0.25">
      <c r="B25" s="7" t="s">
        <v>269</v>
      </c>
      <c r="C25" s="7"/>
      <c r="D25" s="7"/>
      <c r="E25" s="7"/>
      <c r="G25" s="12" t="s">
        <v>50</v>
      </c>
    </row>
    <row r="26" spans="2:22" x14ac:dyDescent="0.25">
      <c r="B26" s="7"/>
      <c r="C26" s="7"/>
      <c r="D26" s="7"/>
      <c r="E26" s="7"/>
    </row>
    <row r="27" spans="2:22" x14ac:dyDescent="0.25">
      <c r="B27" s="7"/>
      <c r="C27" s="7"/>
      <c r="D27" s="7"/>
      <c r="E27" s="7"/>
    </row>
    <row r="28" spans="2:22" x14ac:dyDescent="0.25">
      <c r="B28" s="12" t="s">
        <v>68</v>
      </c>
    </row>
  </sheetData>
  <mergeCells count="2">
    <mergeCell ref="B12:E12"/>
    <mergeCell ref="B25:E27"/>
  </mergeCells>
  <pageMargins left="0.7" right="0.7" top="0.75" bottom="0.75" header="0.3" footer="0.3"/>
  <pageSetup orientation="portrait" horizontalDpi="1200" verticalDpi="120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07D9C0-7AAA-4D0C-99F9-BA20224E7499}">
  <sheetPr codeName="Sheet2"/>
  <dimension ref="A2:X25"/>
  <sheetViews>
    <sheetView showGridLines="0" workbookViewId="0">
      <selection activeCell="K23" sqref="K23"/>
    </sheetView>
  </sheetViews>
  <sheetFormatPr defaultRowHeight="15" x14ac:dyDescent="0.25"/>
  <cols>
    <col min="1" max="2" width="9.140625" style="2"/>
    <col min="3" max="3" width="12.85546875" style="2" bestFit="1" customWidth="1"/>
    <col min="4" max="4" width="30.85546875" style="2" bestFit="1" customWidth="1"/>
    <col min="5" max="13" width="9.140625" style="2"/>
    <col min="14" max="14" width="3.42578125" style="2" customWidth="1"/>
    <col min="15" max="15" width="26.85546875" style="2" customWidth="1"/>
    <col min="16" max="16" width="12.28515625" style="2" bestFit="1" customWidth="1"/>
    <col min="17" max="17" width="2.28515625" style="2" customWidth="1"/>
    <col min="18" max="18" width="11.140625" style="2" bestFit="1" customWidth="1"/>
    <col min="19" max="19" width="2.28515625" style="2" customWidth="1"/>
    <col min="20" max="20" width="11.7109375" style="2" bestFit="1" customWidth="1"/>
    <col min="21" max="21" width="2.28515625" style="2" customWidth="1"/>
    <col min="22" max="22" width="10" style="2" bestFit="1" customWidth="1"/>
    <col min="23" max="23" width="2.28515625" style="2" customWidth="1"/>
    <col min="24" max="24" width="10.7109375" style="2" bestFit="1" customWidth="1"/>
    <col min="25" max="16384" width="9.140625" style="2"/>
  </cols>
  <sheetData>
    <row r="2" spans="1:24" x14ac:dyDescent="0.25">
      <c r="A2" s="2" t="s">
        <v>32</v>
      </c>
      <c r="B2" s="2" t="s">
        <v>20</v>
      </c>
      <c r="C2" s="2" t="s">
        <v>21</v>
      </c>
      <c r="D2" s="2" t="s">
        <v>22</v>
      </c>
      <c r="E2" s="2" t="s">
        <v>23</v>
      </c>
      <c r="F2" s="2" t="s">
        <v>33</v>
      </c>
      <c r="G2" s="2" t="s">
        <v>34</v>
      </c>
      <c r="I2" s="2" t="s">
        <v>32</v>
      </c>
      <c r="J2" s="2" t="s">
        <v>52</v>
      </c>
    </row>
    <row r="3" spans="1:24" ht="17.25" x14ac:dyDescent="0.25">
      <c r="A3" s="2" t="s">
        <v>35</v>
      </c>
      <c r="C3" s="2">
        <v>36654</v>
      </c>
      <c r="D3" s="2">
        <v>14840</v>
      </c>
      <c r="E3" s="2">
        <v>884</v>
      </c>
      <c r="F3" s="2">
        <v>9992</v>
      </c>
      <c r="I3" s="2" t="s">
        <v>35</v>
      </c>
      <c r="K3" s="2">
        <v>62370</v>
      </c>
      <c r="N3" s="26" t="s">
        <v>263</v>
      </c>
      <c r="O3" s="26"/>
      <c r="P3" s="26"/>
      <c r="Q3" s="26"/>
      <c r="R3" s="26"/>
      <c r="S3" s="26"/>
      <c r="T3" s="26"/>
      <c r="U3" s="26"/>
      <c r="V3" s="26"/>
      <c r="W3" s="26"/>
      <c r="X3" s="26"/>
    </row>
    <row r="4" spans="1:24" x14ac:dyDescent="0.25">
      <c r="A4" s="2" t="s">
        <v>36</v>
      </c>
      <c r="B4" s="2" t="s">
        <v>13</v>
      </c>
      <c r="C4" s="2" t="s">
        <v>89</v>
      </c>
      <c r="D4" s="2" t="s">
        <v>90</v>
      </c>
      <c r="E4" s="2" t="s">
        <v>91</v>
      </c>
      <c r="F4" s="2" t="s">
        <v>92</v>
      </c>
      <c r="G4" s="2" t="s">
        <v>14</v>
      </c>
      <c r="I4" s="2" t="s">
        <v>36</v>
      </c>
      <c r="J4" s="2" t="s">
        <v>13</v>
      </c>
      <c r="K4" s="2" t="s">
        <v>53</v>
      </c>
      <c r="P4" s="15" t="s">
        <v>72</v>
      </c>
      <c r="Q4" s="15"/>
      <c r="R4" s="15"/>
      <c r="S4" s="15"/>
      <c r="T4" s="15"/>
      <c r="U4" s="15"/>
      <c r="V4" s="15"/>
      <c r="X4" s="20"/>
    </row>
    <row r="5" spans="1:24" x14ac:dyDescent="0.25">
      <c r="B5" s="2" t="s">
        <v>15</v>
      </c>
      <c r="C5" s="2" t="s">
        <v>93</v>
      </c>
      <c r="D5" s="2" t="s">
        <v>94</v>
      </c>
      <c r="E5" s="2" t="s">
        <v>95</v>
      </c>
      <c r="F5" s="2" t="s">
        <v>96</v>
      </c>
      <c r="J5" s="2" t="s">
        <v>15</v>
      </c>
      <c r="K5" s="2" t="s">
        <v>54</v>
      </c>
      <c r="N5" s="17" t="s">
        <v>69</v>
      </c>
      <c r="O5" s="18"/>
      <c r="P5" s="19" t="s">
        <v>20</v>
      </c>
      <c r="Q5" s="18"/>
      <c r="R5" s="19" t="s">
        <v>21</v>
      </c>
      <c r="S5" s="18"/>
      <c r="T5" s="19" t="s">
        <v>70</v>
      </c>
      <c r="U5" s="18"/>
      <c r="V5" s="19" t="s">
        <v>23</v>
      </c>
      <c r="W5" s="18"/>
      <c r="X5" s="19" t="s">
        <v>71</v>
      </c>
    </row>
    <row r="6" spans="1:24" x14ac:dyDescent="0.25">
      <c r="B6" s="2" t="s">
        <v>16</v>
      </c>
      <c r="C6" s="2" t="s">
        <v>97</v>
      </c>
      <c r="D6" s="2" t="s">
        <v>98</v>
      </c>
      <c r="E6" s="2" t="s">
        <v>99</v>
      </c>
      <c r="F6" s="2" t="s">
        <v>100</v>
      </c>
      <c r="J6" s="2" t="s">
        <v>16</v>
      </c>
      <c r="K6" s="2" t="s">
        <v>55</v>
      </c>
      <c r="N6" s="2" t="s">
        <v>35</v>
      </c>
      <c r="P6" s="2">
        <f>C3</f>
        <v>36654</v>
      </c>
      <c r="R6" s="2">
        <f>D3</f>
        <v>14840</v>
      </c>
      <c r="T6" s="2">
        <f>E3</f>
        <v>884</v>
      </c>
      <c r="V6" s="2">
        <f>F3</f>
        <v>9992</v>
      </c>
      <c r="X6" s="2">
        <f>K3</f>
        <v>62370</v>
      </c>
    </row>
    <row r="7" spans="1:24" x14ac:dyDescent="0.25">
      <c r="A7" s="2" t="s">
        <v>37</v>
      </c>
      <c r="B7" s="2" t="s">
        <v>17</v>
      </c>
      <c r="C7" s="2" t="s">
        <v>101</v>
      </c>
      <c r="D7" s="2" t="s">
        <v>102</v>
      </c>
      <c r="E7" s="2" t="s">
        <v>103</v>
      </c>
      <c r="F7" s="2" t="s">
        <v>104</v>
      </c>
      <c r="G7" s="2" t="s">
        <v>14</v>
      </c>
      <c r="I7" s="2" t="s">
        <v>37</v>
      </c>
      <c r="J7" s="2" t="s">
        <v>17</v>
      </c>
      <c r="K7" s="2" t="s">
        <v>56</v>
      </c>
    </row>
    <row r="8" spans="1:24" x14ac:dyDescent="0.25">
      <c r="B8" s="2" t="s">
        <v>1</v>
      </c>
      <c r="C8" s="2" t="s">
        <v>105</v>
      </c>
      <c r="D8" s="2" t="s">
        <v>106</v>
      </c>
      <c r="E8" s="2" t="s">
        <v>107</v>
      </c>
      <c r="F8" s="2" t="s">
        <v>108</v>
      </c>
      <c r="J8" s="2" t="s">
        <v>1</v>
      </c>
      <c r="K8" s="2" t="s">
        <v>57</v>
      </c>
      <c r="N8" s="8" t="s">
        <v>73</v>
      </c>
    </row>
    <row r="9" spans="1:24" x14ac:dyDescent="0.25">
      <c r="A9" s="2" t="s">
        <v>78</v>
      </c>
      <c r="B9" s="2" t="s">
        <v>79</v>
      </c>
      <c r="C9" s="2" t="s">
        <v>109</v>
      </c>
      <c r="D9" s="2" t="s">
        <v>110</v>
      </c>
      <c r="E9" s="2" t="s">
        <v>111</v>
      </c>
      <c r="F9" s="2" t="s">
        <v>112</v>
      </c>
      <c r="G9" s="2" t="s">
        <v>14</v>
      </c>
      <c r="I9" s="2" t="s">
        <v>78</v>
      </c>
      <c r="J9" s="2" t="s">
        <v>79</v>
      </c>
      <c r="K9" s="2" t="s">
        <v>80</v>
      </c>
      <c r="N9" s="2" t="s">
        <v>67</v>
      </c>
      <c r="P9" s="16" t="str">
        <f>C5</f>
        <v>33926 ( 92.6)</v>
      </c>
      <c r="Q9" s="16"/>
      <c r="R9" s="16" t="str">
        <f>C4</f>
        <v>2284 (  6.2)</v>
      </c>
      <c r="S9" s="16"/>
      <c r="T9" s="16" t="str">
        <f>D4</f>
        <v>1836 ( 12.4)</v>
      </c>
      <c r="U9" s="16"/>
      <c r="V9" s="16" t="str">
        <f>E4</f>
        <v>86 (  9.7)</v>
      </c>
      <c r="W9" s="16"/>
      <c r="X9" s="16" t="str">
        <f>$K$4</f>
        <v xml:space="preserve"> 5442 ( 8.7) </v>
      </c>
    </row>
    <row r="10" spans="1:24" x14ac:dyDescent="0.25">
      <c r="B10" s="2" t="s">
        <v>75</v>
      </c>
      <c r="C10" s="2" t="s">
        <v>113</v>
      </c>
      <c r="D10" s="2" t="s">
        <v>114</v>
      </c>
      <c r="E10" s="2" t="s">
        <v>115</v>
      </c>
      <c r="F10" s="2" t="s">
        <v>116</v>
      </c>
      <c r="J10" s="2" t="s">
        <v>75</v>
      </c>
      <c r="K10" s="2" t="s">
        <v>81</v>
      </c>
      <c r="N10" s="2" t="s">
        <v>77</v>
      </c>
      <c r="P10" s="16" t="str">
        <f>C7</f>
        <v>2975 (  8.1)</v>
      </c>
      <c r="Q10" s="16"/>
      <c r="R10" s="16" t="str">
        <f>D7</f>
        <v>2049 ( 13.8)</v>
      </c>
      <c r="S10" s="16"/>
      <c r="T10" s="16" t="str">
        <f>E7</f>
        <v>123 ( 13.9)</v>
      </c>
      <c r="U10" s="16"/>
      <c r="V10" s="16" t="str">
        <f>F7</f>
        <v>967 (  9.7)</v>
      </c>
      <c r="W10" s="16"/>
      <c r="X10" s="16" t="str">
        <f>K7</f>
        <v xml:space="preserve"> 6114 ( 9.8) </v>
      </c>
    </row>
    <row r="11" spans="1:24" x14ac:dyDescent="0.25">
      <c r="B11" s="2" t="s">
        <v>16</v>
      </c>
      <c r="C11" s="2" t="s">
        <v>117</v>
      </c>
      <c r="D11" s="2" t="s">
        <v>118</v>
      </c>
      <c r="E11" s="2" t="s">
        <v>119</v>
      </c>
      <c r="F11" s="2" t="s">
        <v>120</v>
      </c>
      <c r="J11" s="2" t="s">
        <v>16</v>
      </c>
      <c r="K11" s="2" t="s">
        <v>82</v>
      </c>
      <c r="P11" s="16"/>
      <c r="Q11" s="16"/>
      <c r="R11" s="16"/>
      <c r="S11" s="16"/>
      <c r="T11" s="16"/>
      <c r="U11" s="16"/>
      <c r="V11" s="16"/>
      <c r="W11" s="16"/>
      <c r="X11" s="16"/>
    </row>
    <row r="12" spans="1:24" x14ac:dyDescent="0.25">
      <c r="A12" s="2" t="s">
        <v>38</v>
      </c>
      <c r="B12" s="2" t="s">
        <v>18</v>
      </c>
      <c r="C12" s="2" t="s">
        <v>121</v>
      </c>
      <c r="D12" s="2" t="s">
        <v>122</v>
      </c>
      <c r="E12" s="2" t="s">
        <v>123</v>
      </c>
      <c r="F12" s="2" t="s">
        <v>124</v>
      </c>
      <c r="G12" s="2">
        <v>0.107</v>
      </c>
      <c r="I12" s="2" t="s">
        <v>38</v>
      </c>
      <c r="J12" s="2" t="s">
        <v>18</v>
      </c>
      <c r="K12" s="2" t="s">
        <v>58</v>
      </c>
      <c r="N12" s="8" t="s">
        <v>74</v>
      </c>
      <c r="P12" s="16"/>
      <c r="Q12" s="16"/>
      <c r="R12" s="16"/>
      <c r="S12" s="16"/>
      <c r="T12" s="16"/>
      <c r="U12" s="16"/>
      <c r="V12" s="16"/>
      <c r="W12" s="16"/>
      <c r="X12" s="16"/>
    </row>
    <row r="13" spans="1:24" x14ac:dyDescent="0.25">
      <c r="B13" s="2" t="s">
        <v>19</v>
      </c>
      <c r="C13" s="2" t="s">
        <v>125</v>
      </c>
      <c r="D13" s="2" t="s">
        <v>126</v>
      </c>
      <c r="E13" s="2" t="s">
        <v>127</v>
      </c>
      <c r="F13" s="2" t="s">
        <v>128</v>
      </c>
      <c r="J13" s="2" t="s">
        <v>19</v>
      </c>
      <c r="K13" s="2" t="s">
        <v>59</v>
      </c>
      <c r="N13" s="2" t="s">
        <v>76</v>
      </c>
      <c r="P13" s="16"/>
      <c r="Q13" s="16"/>
      <c r="R13" s="16"/>
      <c r="S13" s="16"/>
      <c r="T13" s="16"/>
      <c r="U13" s="16"/>
      <c r="V13" s="16"/>
      <c r="W13" s="16"/>
      <c r="X13" s="16"/>
    </row>
    <row r="14" spans="1:24" x14ac:dyDescent="0.25">
      <c r="A14" s="2" t="s">
        <v>39</v>
      </c>
      <c r="B14" s="2" t="s">
        <v>20</v>
      </c>
      <c r="C14" s="2" t="s">
        <v>129</v>
      </c>
      <c r="D14" s="2" t="s">
        <v>130</v>
      </c>
      <c r="E14" s="2" t="s">
        <v>130</v>
      </c>
      <c r="F14" s="2" t="s">
        <v>130</v>
      </c>
      <c r="G14" s="2" t="s">
        <v>14</v>
      </c>
      <c r="I14" s="2" t="s">
        <v>39</v>
      </c>
      <c r="J14" s="2" t="s">
        <v>20</v>
      </c>
      <c r="K14" s="2" t="s">
        <v>60</v>
      </c>
      <c r="O14" s="2" t="s">
        <v>83</v>
      </c>
      <c r="P14" s="16" t="str">
        <f>C12</f>
        <v>18885 ( 51.5)</v>
      </c>
      <c r="Q14" s="16"/>
      <c r="R14" s="16" t="str">
        <f>D12</f>
        <v>7520 ( 50.7)</v>
      </c>
      <c r="S14" s="16"/>
      <c r="T14" s="16" t="str">
        <f>E12</f>
        <v>461 ( 52.1)</v>
      </c>
      <c r="U14" s="16"/>
      <c r="V14" s="16" t="str">
        <f>$F$12</f>
        <v>5034 ( 50.4)</v>
      </c>
      <c r="W14" s="16"/>
      <c r="X14" s="16" t="str">
        <f>$K$12</f>
        <v xml:space="preserve">31900 (51.1) </v>
      </c>
    </row>
    <row r="15" spans="1:24" x14ac:dyDescent="0.25">
      <c r="B15" s="2" t="s">
        <v>21</v>
      </c>
      <c r="C15" s="2" t="s">
        <v>130</v>
      </c>
      <c r="D15" s="2" t="s">
        <v>131</v>
      </c>
      <c r="E15" s="2" t="s">
        <v>130</v>
      </c>
      <c r="F15" s="2" t="s">
        <v>130</v>
      </c>
      <c r="J15" s="2" t="s">
        <v>21</v>
      </c>
      <c r="K15" s="2" t="s">
        <v>61</v>
      </c>
      <c r="O15" s="2" t="s">
        <v>84</v>
      </c>
      <c r="P15" s="16" t="str">
        <f>C13</f>
        <v>17769 ( 48.5)</v>
      </c>
      <c r="Q15" s="16"/>
      <c r="R15" s="16" t="str">
        <f>D13</f>
        <v>7320 ( 49.3)</v>
      </c>
      <c r="S15" s="16"/>
      <c r="T15" s="16" t="str">
        <f>E13</f>
        <v>423 ( 47.9)</v>
      </c>
      <c r="U15" s="16"/>
      <c r="V15" s="16" t="str">
        <f>F13</f>
        <v>4958 ( 49.6)</v>
      </c>
      <c r="W15" s="16"/>
      <c r="X15" s="16" t="str">
        <f>K13</f>
        <v xml:space="preserve">30470 (48.9) </v>
      </c>
    </row>
    <row r="16" spans="1:24" x14ac:dyDescent="0.25">
      <c r="B16" s="2" t="s">
        <v>22</v>
      </c>
      <c r="C16" s="2" t="s">
        <v>130</v>
      </c>
      <c r="D16" s="2" t="s">
        <v>130</v>
      </c>
      <c r="E16" s="2" t="s">
        <v>132</v>
      </c>
      <c r="F16" s="2" t="s">
        <v>130</v>
      </c>
      <c r="J16" s="2" t="s">
        <v>22</v>
      </c>
      <c r="K16" s="2" t="s">
        <v>62</v>
      </c>
      <c r="N16" s="2" t="s">
        <v>85</v>
      </c>
      <c r="P16" s="16" t="str">
        <f>C18</f>
        <v>39.07 (2.24)</v>
      </c>
      <c r="Q16" s="16"/>
      <c r="R16" s="16" t="str">
        <f>D18</f>
        <v>38.49 (2.87)</v>
      </c>
      <c r="S16" s="16"/>
      <c r="T16" s="16" t="str">
        <f>E18</f>
        <v>38.78 (2.75)</v>
      </c>
      <c r="U16" s="16"/>
      <c r="V16" s="16" t="str">
        <f>F18</f>
        <v>38.95 (2.34)</v>
      </c>
      <c r="W16" s="16"/>
      <c r="X16" s="16" t="str">
        <f>K18</f>
        <v>38.91 (2.44)</v>
      </c>
    </row>
    <row r="17" spans="1:24" x14ac:dyDescent="0.25">
      <c r="B17" s="2" t="s">
        <v>23</v>
      </c>
      <c r="C17" s="2" t="s">
        <v>130</v>
      </c>
      <c r="D17" s="2" t="s">
        <v>130</v>
      </c>
      <c r="E17" s="2" t="s">
        <v>130</v>
      </c>
      <c r="F17" s="2" t="s">
        <v>133</v>
      </c>
      <c r="J17" s="2" t="s">
        <v>23</v>
      </c>
      <c r="K17" s="2" t="s">
        <v>63</v>
      </c>
      <c r="N17" s="2" t="s">
        <v>86</v>
      </c>
      <c r="P17" s="16" t="str">
        <f>C10</f>
        <v>6247 ( 17.0)</v>
      </c>
      <c r="Q17" s="16"/>
      <c r="R17" s="16" t="str">
        <f>D10</f>
        <v>2040 ( 13.7)</v>
      </c>
      <c r="S17" s="16"/>
      <c r="T17" s="16" t="str">
        <f>E10</f>
        <v>257 ( 29.1)</v>
      </c>
      <c r="U17" s="16"/>
      <c r="V17" s="16" t="str">
        <f>F10</f>
        <v>195 (  2.0)</v>
      </c>
      <c r="W17" s="16"/>
      <c r="X17" s="16" t="str">
        <f>K10</f>
        <v xml:space="preserve"> 8739 (14.0) </v>
      </c>
    </row>
    <row r="18" spans="1:24" x14ac:dyDescent="0.25">
      <c r="A18" s="2" t="s">
        <v>40</v>
      </c>
      <c r="C18" s="2" t="s">
        <v>24</v>
      </c>
      <c r="D18" s="2" t="s">
        <v>25</v>
      </c>
      <c r="E18" s="2" t="s">
        <v>26</v>
      </c>
      <c r="F18" s="2" t="s">
        <v>27</v>
      </c>
      <c r="G18" s="2" t="s">
        <v>14</v>
      </c>
      <c r="I18" s="2" t="s">
        <v>40</v>
      </c>
      <c r="K18" s="2" t="s">
        <v>64</v>
      </c>
      <c r="N18" s="2" t="s">
        <v>87</v>
      </c>
      <c r="P18" s="16" t="str">
        <f>C19</f>
        <v>28.05 (5.75)</v>
      </c>
      <c r="Q18" s="16"/>
      <c r="R18" s="16" t="str">
        <f>D19</f>
        <v>25.88 (5.92)</v>
      </c>
      <c r="S18" s="16"/>
      <c r="T18" s="16" t="str">
        <f>E19</f>
        <v>25.21 (5.93)</v>
      </c>
      <c r="U18" s="16"/>
      <c r="V18" s="16" t="str">
        <f>F19</f>
        <v>28.18 (6.13)</v>
      </c>
      <c r="W18" s="16"/>
      <c r="X18" s="16" t="str">
        <f>K19</f>
        <v>27.51 (5.94)</v>
      </c>
    </row>
    <row r="19" spans="1:24" x14ac:dyDescent="0.25">
      <c r="A19" s="2" t="s">
        <v>41</v>
      </c>
      <c r="C19" s="2" t="s">
        <v>28</v>
      </c>
      <c r="D19" s="2" t="s">
        <v>29</v>
      </c>
      <c r="E19" s="2" t="s">
        <v>30</v>
      </c>
      <c r="F19" s="2" t="s">
        <v>31</v>
      </c>
      <c r="G19" s="2" t="s">
        <v>14</v>
      </c>
      <c r="I19" s="2" t="s">
        <v>41</v>
      </c>
      <c r="K19" s="2" t="s">
        <v>65</v>
      </c>
      <c r="N19" s="18" t="s">
        <v>88</v>
      </c>
      <c r="O19" s="18"/>
      <c r="P19" s="19" t="str">
        <f>C20</f>
        <v>3.09 (1.16)</v>
      </c>
      <c r="Q19" s="19"/>
      <c r="R19" s="19" t="str">
        <f>D20</f>
        <v>2.56 (1.07)</v>
      </c>
      <c r="S19" s="19"/>
      <c r="T19" s="19" t="str">
        <f>E20</f>
        <v>2.29 (1.05)</v>
      </c>
      <c r="U19" s="19"/>
      <c r="V19" s="19" t="str">
        <f>F20</f>
        <v>2.10 (1.35)</v>
      </c>
      <c r="W19" s="19"/>
      <c r="X19" s="19" t="str">
        <f>K20</f>
        <v xml:space="preserve"> 2.79 (1.23)</v>
      </c>
    </row>
    <row r="20" spans="1:24" x14ac:dyDescent="0.25">
      <c r="A20" s="2" t="s">
        <v>42</v>
      </c>
      <c r="C20" s="2" t="s">
        <v>134</v>
      </c>
      <c r="D20" s="2" t="s">
        <v>135</v>
      </c>
      <c r="E20" s="2" t="s">
        <v>136</v>
      </c>
      <c r="F20" s="2" t="s">
        <v>137</v>
      </c>
      <c r="G20" s="2" t="s">
        <v>14</v>
      </c>
      <c r="I20" s="2" t="s">
        <v>42</v>
      </c>
      <c r="K20" s="2" t="s">
        <v>66</v>
      </c>
    </row>
    <row r="22" spans="1:24" x14ac:dyDescent="0.25">
      <c r="O22" s="21" t="s">
        <v>138</v>
      </c>
    </row>
    <row r="25" spans="1:24" x14ac:dyDescent="0.25">
      <c r="J25"/>
    </row>
  </sheetData>
  <mergeCells count="2">
    <mergeCell ref="N3:X3"/>
    <mergeCell ref="P4:V4"/>
  </mergeCells>
  <hyperlinks>
    <hyperlink ref="O22" r:id="rId1" xr:uid="{A8C10FA1-99E9-4DE5-A028-ECA9DCDD42EA}"/>
  </hyperlinks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1F9E90-797C-43D0-A369-B509AB9405B2}">
  <sheetPr codeName="Sheet3"/>
  <dimension ref="A1"/>
  <sheetViews>
    <sheetView workbookViewId="0"/>
  </sheetViews>
  <sheetFormatPr defaultRowHeight="15" x14ac:dyDescent="0.25"/>
  <sheetData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AD8F01-B74B-4760-9159-EFDEC7153D65}">
  <sheetPr codeName="Sheet4"/>
  <dimension ref="A1:T103"/>
  <sheetViews>
    <sheetView workbookViewId="0">
      <selection activeCell="S2" sqref="S2:T101"/>
    </sheetView>
  </sheetViews>
  <sheetFormatPr defaultRowHeight="15" x14ac:dyDescent="0.25"/>
  <sheetData>
    <row r="1" spans="1:20" x14ac:dyDescent="0.25">
      <c r="A1" t="s">
        <v>139</v>
      </c>
      <c r="B1" t="s">
        <v>140</v>
      </c>
      <c r="C1" t="s">
        <v>141</v>
      </c>
      <c r="D1" t="s">
        <v>142</v>
      </c>
      <c r="E1" t="s">
        <v>35</v>
      </c>
      <c r="F1" t="s">
        <v>17</v>
      </c>
      <c r="G1" t="s">
        <v>143</v>
      </c>
      <c r="H1" t="s">
        <v>144</v>
      </c>
      <c r="I1" t="s">
        <v>145</v>
      </c>
      <c r="K1" t="s">
        <v>257</v>
      </c>
      <c r="L1" t="s">
        <v>258</v>
      </c>
      <c r="M1" t="str">
        <f>viz_helper!$B$1</f>
        <v>Sampson</v>
      </c>
      <c r="Q1" t="s">
        <v>254</v>
      </c>
      <c r="R1" t="s">
        <v>260</v>
      </c>
      <c r="S1" t="s">
        <v>255</v>
      </c>
      <c r="T1" t="s">
        <v>256</v>
      </c>
    </row>
    <row r="2" spans="1:20" x14ac:dyDescent="0.25">
      <c r="A2">
        <v>1</v>
      </c>
      <c r="B2" t="s">
        <v>146</v>
      </c>
      <c r="C2" t="s">
        <v>147</v>
      </c>
      <c r="D2">
        <v>37001</v>
      </c>
      <c r="E2">
        <v>909</v>
      </c>
      <c r="F2">
        <v>97</v>
      </c>
      <c r="G2">
        <v>817</v>
      </c>
      <c r="H2">
        <v>89.878987898789902</v>
      </c>
      <c r="I2">
        <v>10.6710671067107</v>
      </c>
      <c r="L2">
        <f>IF(C2=viz_helper!$B$1, 1, 0)</f>
        <v>0</v>
      </c>
      <c r="M2" t="str">
        <f>IF(L2,C2, "")</f>
        <v/>
      </c>
      <c r="N2">
        <f>L2*H2</f>
        <v>0</v>
      </c>
      <c r="O2">
        <f>L2*I2</f>
        <v>0</v>
      </c>
      <c r="Q2" t="str">
        <f>C2</f>
        <v>Alamance</v>
      </c>
      <c r="R2" t="s">
        <v>259</v>
      </c>
      <c r="S2" s="23">
        <f>H2</f>
        <v>89.878987898789902</v>
      </c>
      <c r="T2" s="23">
        <f>I2</f>
        <v>10.6710671067107</v>
      </c>
    </row>
    <row r="3" spans="1:20" x14ac:dyDescent="0.25">
      <c r="A3">
        <v>3</v>
      </c>
      <c r="B3" t="s">
        <v>146</v>
      </c>
      <c r="C3" t="s">
        <v>148</v>
      </c>
      <c r="D3">
        <v>37003</v>
      </c>
      <c r="E3">
        <v>177</v>
      </c>
      <c r="F3">
        <v>18</v>
      </c>
      <c r="G3">
        <v>163</v>
      </c>
      <c r="H3">
        <v>92.090395480225993</v>
      </c>
      <c r="I3">
        <v>10.1694915254237</v>
      </c>
      <c r="L3">
        <f>IF(C3=viz_helper!$B$1, 1, 0)</f>
        <v>0</v>
      </c>
      <c r="M3" t="str">
        <f t="shared" ref="M3:M66" si="0">IF(L3,C3, "")</f>
        <v/>
      </c>
      <c r="N3">
        <f>L3*H3</f>
        <v>0</v>
      </c>
      <c r="O3">
        <f>L3*I3</f>
        <v>0</v>
      </c>
      <c r="Q3" t="str">
        <f t="shared" ref="Q3:Q66" si="1">C3</f>
        <v>Alexander</v>
      </c>
      <c r="R3" t="s">
        <v>259</v>
      </c>
      <c r="S3" s="23">
        <f>H3</f>
        <v>92.090395480225993</v>
      </c>
      <c r="T3" s="23">
        <f>I3</f>
        <v>10.1694915254237</v>
      </c>
    </row>
    <row r="4" spans="1:20" x14ac:dyDescent="0.25">
      <c r="A4">
        <v>5</v>
      </c>
      <c r="B4" t="s">
        <v>146</v>
      </c>
      <c r="C4" t="s">
        <v>149</v>
      </c>
      <c r="D4">
        <v>37005</v>
      </c>
      <c r="E4">
        <v>37</v>
      </c>
      <c r="F4">
        <v>5</v>
      </c>
      <c r="G4">
        <v>30</v>
      </c>
      <c r="H4">
        <v>81.081081081081095</v>
      </c>
      <c r="I4">
        <v>13.5135135135135</v>
      </c>
      <c r="L4">
        <f>IF(C4=viz_helper!$B$1, 1, 0)</f>
        <v>0</v>
      </c>
      <c r="M4" t="str">
        <f t="shared" si="0"/>
        <v/>
      </c>
      <c r="N4">
        <f>L4*H4</f>
        <v>0</v>
      </c>
      <c r="O4">
        <f>L4*I4</f>
        <v>0</v>
      </c>
      <c r="Q4" t="str">
        <f t="shared" si="1"/>
        <v>Alleghany</v>
      </c>
      <c r="R4" t="s">
        <v>259</v>
      </c>
      <c r="S4" s="23">
        <f>H4</f>
        <v>81.081081081081095</v>
      </c>
      <c r="T4" s="23">
        <f>I4</f>
        <v>13.5135135135135</v>
      </c>
    </row>
    <row r="5" spans="1:20" x14ac:dyDescent="0.25">
      <c r="A5">
        <v>7</v>
      </c>
      <c r="B5" t="s">
        <v>146</v>
      </c>
      <c r="C5" t="s">
        <v>150</v>
      </c>
      <c r="D5">
        <v>37007</v>
      </c>
      <c r="E5">
        <v>140</v>
      </c>
      <c r="F5">
        <v>20</v>
      </c>
      <c r="G5">
        <v>120</v>
      </c>
      <c r="H5">
        <v>85.714285714285694</v>
      </c>
      <c r="I5">
        <v>14.285714285714301</v>
      </c>
      <c r="L5">
        <f>IF(C5=viz_helper!$B$1, 1, 0)</f>
        <v>0</v>
      </c>
      <c r="M5" t="str">
        <f t="shared" si="0"/>
        <v/>
      </c>
      <c r="N5">
        <f>L5*H5</f>
        <v>0</v>
      </c>
      <c r="O5">
        <f>L5*I5</f>
        <v>0</v>
      </c>
      <c r="Q5" t="str">
        <f t="shared" si="1"/>
        <v>Anson</v>
      </c>
      <c r="R5" t="s">
        <v>259</v>
      </c>
      <c r="S5" s="23">
        <f>H5</f>
        <v>85.714285714285694</v>
      </c>
      <c r="T5" s="23">
        <f>I5</f>
        <v>14.285714285714301</v>
      </c>
    </row>
    <row r="6" spans="1:20" x14ac:dyDescent="0.25">
      <c r="A6">
        <v>9</v>
      </c>
      <c r="B6" t="s">
        <v>146</v>
      </c>
      <c r="C6" t="s">
        <v>151</v>
      </c>
      <c r="D6">
        <v>37009</v>
      </c>
      <c r="E6">
        <v>124</v>
      </c>
      <c r="F6">
        <v>13</v>
      </c>
      <c r="G6">
        <v>111</v>
      </c>
      <c r="H6">
        <v>89.516129032258107</v>
      </c>
      <c r="I6">
        <v>10.4838709677419</v>
      </c>
      <c r="L6">
        <f>IF(C6=viz_helper!$B$1, 1, 0)</f>
        <v>0</v>
      </c>
      <c r="M6" t="str">
        <f t="shared" si="0"/>
        <v/>
      </c>
      <c r="N6">
        <f>L6*H6</f>
        <v>0</v>
      </c>
      <c r="O6">
        <f>L6*I6</f>
        <v>0</v>
      </c>
      <c r="Q6" t="str">
        <f t="shared" si="1"/>
        <v>Ashe</v>
      </c>
      <c r="R6" t="s">
        <v>259</v>
      </c>
      <c r="S6" s="23">
        <f>H6</f>
        <v>89.516129032258107</v>
      </c>
      <c r="T6" s="23">
        <f>I6</f>
        <v>10.4838709677419</v>
      </c>
    </row>
    <row r="7" spans="1:20" x14ac:dyDescent="0.25">
      <c r="A7">
        <v>11</v>
      </c>
      <c r="B7" t="s">
        <v>146</v>
      </c>
      <c r="C7" t="s">
        <v>152</v>
      </c>
      <c r="D7">
        <v>37011</v>
      </c>
      <c r="E7">
        <v>66</v>
      </c>
      <c r="F7">
        <v>3</v>
      </c>
      <c r="G7">
        <v>64</v>
      </c>
      <c r="H7">
        <v>96.969696969696997</v>
      </c>
      <c r="I7">
        <v>4.5454545454545503</v>
      </c>
      <c r="L7">
        <f>IF(C7=viz_helper!$B$1, 1, 0)</f>
        <v>0</v>
      </c>
      <c r="M7" t="str">
        <f t="shared" si="0"/>
        <v/>
      </c>
      <c r="N7">
        <f>L7*H7</f>
        <v>0</v>
      </c>
      <c r="O7">
        <f>L7*I7</f>
        <v>0</v>
      </c>
      <c r="Q7" t="str">
        <f t="shared" si="1"/>
        <v>Avery</v>
      </c>
      <c r="R7" t="s">
        <v>259</v>
      </c>
      <c r="S7" s="23">
        <f>H7</f>
        <v>96.969696969696997</v>
      </c>
      <c r="T7" s="23">
        <f>I7</f>
        <v>4.5454545454545503</v>
      </c>
    </row>
    <row r="8" spans="1:20" x14ac:dyDescent="0.25">
      <c r="A8">
        <v>13</v>
      </c>
      <c r="B8" t="s">
        <v>146</v>
      </c>
      <c r="C8" t="s">
        <v>153</v>
      </c>
      <c r="D8">
        <v>37013</v>
      </c>
      <c r="E8">
        <v>255</v>
      </c>
      <c r="F8">
        <v>26</v>
      </c>
      <c r="G8">
        <v>234</v>
      </c>
      <c r="H8">
        <v>91.764705882352899</v>
      </c>
      <c r="I8">
        <v>10.1960784313725</v>
      </c>
      <c r="L8">
        <f>IF(C8=viz_helper!$B$1, 1, 0)</f>
        <v>0</v>
      </c>
      <c r="M8" t="str">
        <f t="shared" si="0"/>
        <v/>
      </c>
      <c r="N8">
        <f>L8*H8</f>
        <v>0</v>
      </c>
      <c r="O8">
        <f>L8*I8</f>
        <v>0</v>
      </c>
      <c r="Q8" t="str">
        <f t="shared" si="1"/>
        <v>Beaufort</v>
      </c>
      <c r="R8" t="s">
        <v>259</v>
      </c>
      <c r="S8" s="23">
        <f>H8</f>
        <v>91.764705882352899</v>
      </c>
      <c r="T8" s="23">
        <f>I8</f>
        <v>10.1960784313725</v>
      </c>
    </row>
    <row r="9" spans="1:20" x14ac:dyDescent="0.25">
      <c r="A9">
        <v>15</v>
      </c>
      <c r="B9" t="s">
        <v>146</v>
      </c>
      <c r="C9" t="s">
        <v>154</v>
      </c>
      <c r="D9">
        <v>37015</v>
      </c>
      <c r="E9">
        <v>82</v>
      </c>
      <c r="F9">
        <v>12</v>
      </c>
      <c r="G9">
        <v>72</v>
      </c>
      <c r="H9">
        <v>87.804878048780495</v>
      </c>
      <c r="I9">
        <v>14.634146341463399</v>
      </c>
      <c r="L9">
        <f>IF(C9=viz_helper!$B$1, 1, 0)</f>
        <v>0</v>
      </c>
      <c r="M9" t="str">
        <f t="shared" si="0"/>
        <v/>
      </c>
      <c r="N9">
        <f>L9*H9</f>
        <v>0</v>
      </c>
      <c r="O9">
        <f>L9*I9</f>
        <v>0</v>
      </c>
      <c r="Q9" t="str">
        <f t="shared" si="1"/>
        <v>Bertie</v>
      </c>
      <c r="R9" t="s">
        <v>259</v>
      </c>
      <c r="S9" s="23">
        <f>H9</f>
        <v>87.804878048780495</v>
      </c>
      <c r="T9" s="23">
        <f>I9</f>
        <v>14.634146341463399</v>
      </c>
    </row>
    <row r="10" spans="1:20" x14ac:dyDescent="0.25">
      <c r="A10">
        <v>17</v>
      </c>
      <c r="B10" t="s">
        <v>146</v>
      </c>
      <c r="C10" t="s">
        <v>155</v>
      </c>
      <c r="D10">
        <v>37017</v>
      </c>
      <c r="E10">
        <v>192</v>
      </c>
      <c r="F10">
        <v>14</v>
      </c>
      <c r="G10">
        <v>181</v>
      </c>
      <c r="H10">
        <v>94.2708333333333</v>
      </c>
      <c r="I10">
        <v>7.2916666666666696</v>
      </c>
      <c r="L10">
        <f>IF(C10=viz_helper!$B$1, 1, 0)</f>
        <v>0</v>
      </c>
      <c r="M10" t="str">
        <f t="shared" si="0"/>
        <v/>
      </c>
      <c r="N10">
        <f>L10*H10</f>
        <v>0</v>
      </c>
      <c r="O10">
        <f>L10*I10</f>
        <v>0</v>
      </c>
      <c r="Q10" t="str">
        <f t="shared" si="1"/>
        <v>Bladen</v>
      </c>
      <c r="R10" t="s">
        <v>259</v>
      </c>
      <c r="S10" s="23">
        <f>H10</f>
        <v>94.2708333333333</v>
      </c>
      <c r="T10" s="23">
        <f>I10</f>
        <v>7.2916666666666696</v>
      </c>
    </row>
    <row r="11" spans="1:20" x14ac:dyDescent="0.25">
      <c r="A11">
        <v>19</v>
      </c>
      <c r="B11" t="s">
        <v>146</v>
      </c>
      <c r="C11" t="s">
        <v>156</v>
      </c>
      <c r="D11">
        <v>37019</v>
      </c>
      <c r="E11">
        <v>499</v>
      </c>
      <c r="F11">
        <v>39</v>
      </c>
      <c r="G11">
        <v>458</v>
      </c>
      <c r="H11">
        <v>91.783567134268495</v>
      </c>
      <c r="I11">
        <v>7.8156312625250504</v>
      </c>
      <c r="L11">
        <f>IF(C11=viz_helper!$B$1, 1, 0)</f>
        <v>0</v>
      </c>
      <c r="M11" t="str">
        <f t="shared" si="0"/>
        <v/>
      </c>
      <c r="N11">
        <f>L11*H11</f>
        <v>0</v>
      </c>
      <c r="O11">
        <f>L11*I11</f>
        <v>0</v>
      </c>
      <c r="Q11" t="str">
        <f t="shared" si="1"/>
        <v>Brunswick</v>
      </c>
      <c r="R11" t="s">
        <v>259</v>
      </c>
      <c r="S11" s="23">
        <f>H11</f>
        <v>91.783567134268495</v>
      </c>
      <c r="T11" s="23">
        <f>I11</f>
        <v>7.8156312625250504</v>
      </c>
    </row>
    <row r="12" spans="1:20" x14ac:dyDescent="0.25">
      <c r="A12">
        <v>21</v>
      </c>
      <c r="B12" t="s">
        <v>146</v>
      </c>
      <c r="C12" t="s">
        <v>157</v>
      </c>
      <c r="D12">
        <v>37021</v>
      </c>
      <c r="E12">
        <v>1344</v>
      </c>
      <c r="F12">
        <v>127</v>
      </c>
      <c r="G12">
        <v>1156</v>
      </c>
      <c r="H12">
        <v>86.011904761904802</v>
      </c>
      <c r="I12">
        <v>9.4494047619047592</v>
      </c>
      <c r="L12">
        <f>IF(C12=viz_helper!$B$1, 1, 0)</f>
        <v>0</v>
      </c>
      <c r="M12" t="str">
        <f t="shared" si="0"/>
        <v/>
      </c>
      <c r="N12">
        <f>L12*H12</f>
        <v>0</v>
      </c>
      <c r="O12">
        <f>L12*I12</f>
        <v>0</v>
      </c>
      <c r="Q12" t="str">
        <f t="shared" si="1"/>
        <v>Buncombe</v>
      </c>
      <c r="R12" t="s">
        <v>259</v>
      </c>
      <c r="S12" s="23">
        <f>H12</f>
        <v>86.011904761904802</v>
      </c>
      <c r="T12" s="23">
        <f>I12</f>
        <v>9.4494047619047592</v>
      </c>
    </row>
    <row r="13" spans="1:20" x14ac:dyDescent="0.25">
      <c r="A13">
        <v>23</v>
      </c>
      <c r="B13" t="s">
        <v>146</v>
      </c>
      <c r="C13" t="s">
        <v>158</v>
      </c>
      <c r="D13">
        <v>37023</v>
      </c>
      <c r="E13">
        <v>460</v>
      </c>
      <c r="F13">
        <v>50</v>
      </c>
      <c r="G13">
        <v>410</v>
      </c>
      <c r="H13">
        <v>89.130434782608702</v>
      </c>
      <c r="I13">
        <v>10.869565217391299</v>
      </c>
      <c r="L13">
        <f>IF(C13=viz_helper!$B$1, 1, 0)</f>
        <v>0</v>
      </c>
      <c r="M13" t="str">
        <f t="shared" si="0"/>
        <v/>
      </c>
      <c r="N13">
        <f>L13*H13</f>
        <v>0</v>
      </c>
      <c r="O13">
        <f>L13*I13</f>
        <v>0</v>
      </c>
      <c r="Q13" t="str">
        <f t="shared" si="1"/>
        <v>Burke</v>
      </c>
      <c r="R13" t="s">
        <v>259</v>
      </c>
      <c r="S13" s="23">
        <f>H13</f>
        <v>89.130434782608702</v>
      </c>
      <c r="T13" s="23">
        <f>I13</f>
        <v>10.869565217391299</v>
      </c>
    </row>
    <row r="14" spans="1:20" x14ac:dyDescent="0.25">
      <c r="A14">
        <v>25</v>
      </c>
      <c r="B14" t="s">
        <v>146</v>
      </c>
      <c r="C14" t="s">
        <v>159</v>
      </c>
      <c r="D14">
        <v>37025</v>
      </c>
      <c r="E14">
        <v>1150</v>
      </c>
      <c r="F14">
        <v>109</v>
      </c>
      <c r="G14">
        <v>1050</v>
      </c>
      <c r="H14">
        <v>91.304347826086996</v>
      </c>
      <c r="I14">
        <v>9.4782608695652204</v>
      </c>
      <c r="L14">
        <f>IF(C14=viz_helper!$B$1, 1, 0)</f>
        <v>0</v>
      </c>
      <c r="M14" t="str">
        <f t="shared" si="0"/>
        <v/>
      </c>
      <c r="N14">
        <f>L14*H14</f>
        <v>0</v>
      </c>
      <c r="O14">
        <f>L14*I14</f>
        <v>0</v>
      </c>
      <c r="Q14" t="str">
        <f t="shared" si="1"/>
        <v>Cabarrus</v>
      </c>
      <c r="R14" t="s">
        <v>259</v>
      </c>
      <c r="S14" s="23">
        <f>H14</f>
        <v>91.304347826086996</v>
      </c>
      <c r="T14" s="23">
        <f>I14</f>
        <v>9.4782608695652204</v>
      </c>
    </row>
    <row r="15" spans="1:20" x14ac:dyDescent="0.25">
      <c r="A15">
        <v>27</v>
      </c>
      <c r="B15" t="s">
        <v>146</v>
      </c>
      <c r="C15" t="s">
        <v>160</v>
      </c>
      <c r="D15">
        <v>37027</v>
      </c>
      <c r="E15">
        <v>396</v>
      </c>
      <c r="F15">
        <v>36</v>
      </c>
      <c r="G15">
        <v>369</v>
      </c>
      <c r="H15">
        <v>93.181818181818201</v>
      </c>
      <c r="I15">
        <v>9.0909090909090899</v>
      </c>
      <c r="L15">
        <f>IF(C15=viz_helper!$B$1, 1, 0)</f>
        <v>0</v>
      </c>
      <c r="M15" t="str">
        <f t="shared" si="0"/>
        <v/>
      </c>
      <c r="N15">
        <f>L15*H15</f>
        <v>0</v>
      </c>
      <c r="O15">
        <f>L15*I15</f>
        <v>0</v>
      </c>
      <c r="Q15" t="str">
        <f t="shared" si="1"/>
        <v>Caldwell</v>
      </c>
      <c r="R15" t="s">
        <v>259</v>
      </c>
      <c r="S15" s="23">
        <f>H15</f>
        <v>93.181818181818201</v>
      </c>
      <c r="T15" s="23">
        <f>I15</f>
        <v>9.0909090909090899</v>
      </c>
    </row>
    <row r="16" spans="1:20" x14ac:dyDescent="0.25">
      <c r="A16">
        <v>29</v>
      </c>
      <c r="B16" t="s">
        <v>146</v>
      </c>
      <c r="C16" t="s">
        <v>161</v>
      </c>
      <c r="D16">
        <v>37029</v>
      </c>
      <c r="E16">
        <v>21</v>
      </c>
      <c r="F16">
        <v>4</v>
      </c>
      <c r="G16">
        <v>21</v>
      </c>
      <c r="H16">
        <v>100</v>
      </c>
      <c r="I16">
        <v>19.047619047619001</v>
      </c>
      <c r="L16">
        <f>IF(C16=viz_helper!$B$1, 1, 0)</f>
        <v>0</v>
      </c>
      <c r="M16" t="str">
        <f t="shared" si="0"/>
        <v/>
      </c>
      <c r="N16">
        <f>L16*H16</f>
        <v>0</v>
      </c>
      <c r="O16">
        <f>L16*I16</f>
        <v>0</v>
      </c>
      <c r="Q16" t="str">
        <f t="shared" si="1"/>
        <v>Camden</v>
      </c>
      <c r="R16" t="s">
        <v>259</v>
      </c>
      <c r="S16" s="23">
        <f>H16</f>
        <v>100</v>
      </c>
      <c r="T16" s="23">
        <f>I16</f>
        <v>19.047619047619001</v>
      </c>
    </row>
    <row r="17" spans="1:20" x14ac:dyDescent="0.25">
      <c r="A17">
        <v>31</v>
      </c>
      <c r="B17" t="s">
        <v>146</v>
      </c>
      <c r="C17" t="s">
        <v>162</v>
      </c>
      <c r="D17">
        <v>37031</v>
      </c>
      <c r="E17">
        <v>293</v>
      </c>
      <c r="F17">
        <v>31</v>
      </c>
      <c r="G17">
        <v>269</v>
      </c>
      <c r="H17">
        <v>91.808873720136503</v>
      </c>
      <c r="I17">
        <v>10.580204778157</v>
      </c>
      <c r="L17">
        <f>IF(C17=viz_helper!$B$1, 1, 0)</f>
        <v>0</v>
      </c>
      <c r="M17" t="str">
        <f t="shared" si="0"/>
        <v/>
      </c>
      <c r="N17">
        <f>L17*H17</f>
        <v>0</v>
      </c>
      <c r="O17">
        <f>L17*I17</f>
        <v>0</v>
      </c>
      <c r="Q17" t="str">
        <f t="shared" si="1"/>
        <v>Carteret</v>
      </c>
      <c r="R17" t="s">
        <v>259</v>
      </c>
      <c r="S17" s="23">
        <f>H17</f>
        <v>91.808873720136503</v>
      </c>
      <c r="T17" s="23">
        <f>I17</f>
        <v>10.580204778157</v>
      </c>
    </row>
    <row r="18" spans="1:20" x14ac:dyDescent="0.25">
      <c r="A18">
        <v>33</v>
      </c>
      <c r="B18" t="s">
        <v>146</v>
      </c>
      <c r="C18" t="s">
        <v>163</v>
      </c>
      <c r="D18">
        <v>37033</v>
      </c>
      <c r="E18">
        <v>94</v>
      </c>
      <c r="F18">
        <v>7</v>
      </c>
      <c r="G18">
        <v>86</v>
      </c>
      <c r="H18">
        <v>91.489361702127695</v>
      </c>
      <c r="I18">
        <v>7.4468085106383004</v>
      </c>
      <c r="L18">
        <f>IF(C18=viz_helper!$B$1, 1, 0)</f>
        <v>0</v>
      </c>
      <c r="M18" t="str">
        <f t="shared" si="0"/>
        <v/>
      </c>
      <c r="N18">
        <f>L18*H18</f>
        <v>0</v>
      </c>
      <c r="O18">
        <f>L18*I18</f>
        <v>0</v>
      </c>
      <c r="Q18" t="str">
        <f t="shared" si="1"/>
        <v>Caswell</v>
      </c>
      <c r="R18" t="s">
        <v>259</v>
      </c>
      <c r="S18" s="23">
        <f>H18</f>
        <v>91.489361702127695</v>
      </c>
      <c r="T18" s="23">
        <f>I18</f>
        <v>7.4468085106383004</v>
      </c>
    </row>
    <row r="19" spans="1:20" x14ac:dyDescent="0.25">
      <c r="A19">
        <v>35</v>
      </c>
      <c r="B19" t="s">
        <v>146</v>
      </c>
      <c r="C19" t="s">
        <v>164</v>
      </c>
      <c r="D19">
        <v>37035</v>
      </c>
      <c r="E19">
        <v>944</v>
      </c>
      <c r="F19">
        <v>80</v>
      </c>
      <c r="G19">
        <v>877</v>
      </c>
      <c r="H19">
        <v>92.902542372881399</v>
      </c>
      <c r="I19">
        <v>8.4745762711864394</v>
      </c>
      <c r="L19">
        <f>IF(C19=viz_helper!$B$1, 1, 0)</f>
        <v>0</v>
      </c>
      <c r="M19" t="str">
        <f t="shared" si="0"/>
        <v/>
      </c>
      <c r="N19">
        <f>L19*H19</f>
        <v>0</v>
      </c>
      <c r="O19">
        <f>L19*I19</f>
        <v>0</v>
      </c>
      <c r="Q19" t="str">
        <f t="shared" si="1"/>
        <v>Catawba</v>
      </c>
      <c r="R19" t="s">
        <v>259</v>
      </c>
      <c r="S19" s="23">
        <f>H19</f>
        <v>92.902542372881399</v>
      </c>
      <c r="T19" s="23">
        <f>I19</f>
        <v>8.4745762711864394</v>
      </c>
    </row>
    <row r="20" spans="1:20" x14ac:dyDescent="0.25">
      <c r="A20">
        <v>37</v>
      </c>
      <c r="B20" t="s">
        <v>146</v>
      </c>
      <c r="C20" t="s">
        <v>165</v>
      </c>
      <c r="D20">
        <v>37037</v>
      </c>
      <c r="E20">
        <v>302</v>
      </c>
      <c r="F20">
        <v>26</v>
      </c>
      <c r="G20">
        <v>263</v>
      </c>
      <c r="H20">
        <v>87.0860927152318</v>
      </c>
      <c r="I20">
        <v>8.6092715231788102</v>
      </c>
      <c r="L20">
        <f>IF(C20=viz_helper!$B$1, 1, 0)</f>
        <v>0</v>
      </c>
      <c r="M20" t="str">
        <f t="shared" si="0"/>
        <v/>
      </c>
      <c r="N20">
        <f>L20*H20</f>
        <v>0</v>
      </c>
      <c r="O20">
        <f>L20*I20</f>
        <v>0</v>
      </c>
      <c r="Q20" t="str">
        <f t="shared" si="1"/>
        <v>Chatham</v>
      </c>
      <c r="R20" t="s">
        <v>259</v>
      </c>
      <c r="S20" s="23">
        <f>H20</f>
        <v>87.0860927152318</v>
      </c>
      <c r="T20" s="23">
        <f>I20</f>
        <v>8.6092715231788102</v>
      </c>
    </row>
    <row r="21" spans="1:20" x14ac:dyDescent="0.25">
      <c r="A21">
        <v>39</v>
      </c>
      <c r="B21" t="s">
        <v>146</v>
      </c>
      <c r="C21" t="s">
        <v>166</v>
      </c>
      <c r="D21">
        <v>37039</v>
      </c>
      <c r="E21">
        <v>56</v>
      </c>
      <c r="F21">
        <v>11</v>
      </c>
      <c r="G21">
        <v>54</v>
      </c>
      <c r="H21">
        <v>96.428571428571402</v>
      </c>
      <c r="I21">
        <v>19.6428571428571</v>
      </c>
      <c r="L21">
        <f>IF(C21=viz_helper!$B$1, 1, 0)</f>
        <v>0</v>
      </c>
      <c r="M21" t="str">
        <f t="shared" si="0"/>
        <v/>
      </c>
      <c r="N21">
        <f>L21*H21</f>
        <v>0</v>
      </c>
      <c r="O21">
        <f>L21*I21</f>
        <v>0</v>
      </c>
      <c r="Q21" t="str">
        <f t="shared" si="1"/>
        <v>Cherokee</v>
      </c>
      <c r="R21" t="s">
        <v>259</v>
      </c>
      <c r="S21" s="23">
        <f>H21</f>
        <v>96.428571428571402</v>
      </c>
      <c r="T21" s="23">
        <f>I21</f>
        <v>19.6428571428571</v>
      </c>
    </row>
    <row r="22" spans="1:20" x14ac:dyDescent="0.25">
      <c r="A22">
        <v>41</v>
      </c>
      <c r="B22" t="s">
        <v>146</v>
      </c>
      <c r="C22" t="s">
        <v>167</v>
      </c>
      <c r="D22">
        <v>37041</v>
      </c>
      <c r="E22">
        <v>72</v>
      </c>
      <c r="F22">
        <v>11</v>
      </c>
      <c r="G22">
        <v>63</v>
      </c>
      <c r="H22">
        <v>87.5</v>
      </c>
      <c r="I22">
        <v>15.2777777777778</v>
      </c>
      <c r="L22">
        <f>IF(C22=viz_helper!$B$1, 1, 0)</f>
        <v>0</v>
      </c>
      <c r="M22" t="str">
        <f t="shared" si="0"/>
        <v/>
      </c>
      <c r="N22">
        <f>L22*H22</f>
        <v>0</v>
      </c>
      <c r="O22">
        <f>L22*I22</f>
        <v>0</v>
      </c>
      <c r="Q22" t="str">
        <f t="shared" si="1"/>
        <v>Chowan</v>
      </c>
      <c r="R22" t="s">
        <v>259</v>
      </c>
      <c r="S22" s="23">
        <f>H22</f>
        <v>87.5</v>
      </c>
      <c r="T22" s="23">
        <f>I22</f>
        <v>15.2777777777778</v>
      </c>
    </row>
    <row r="23" spans="1:20" x14ac:dyDescent="0.25">
      <c r="A23">
        <v>43</v>
      </c>
      <c r="B23" t="s">
        <v>146</v>
      </c>
      <c r="C23" t="s">
        <v>168</v>
      </c>
      <c r="D23">
        <v>37043</v>
      </c>
      <c r="E23">
        <v>17</v>
      </c>
      <c r="F23">
        <v>3</v>
      </c>
      <c r="G23">
        <v>15</v>
      </c>
      <c r="H23">
        <v>88.235294117647101</v>
      </c>
      <c r="I23">
        <v>17.647058823529399</v>
      </c>
      <c r="L23">
        <f>IF(C23=viz_helper!$B$1, 1, 0)</f>
        <v>0</v>
      </c>
      <c r="M23" t="str">
        <f t="shared" si="0"/>
        <v/>
      </c>
      <c r="N23">
        <f>L23*H23</f>
        <v>0</v>
      </c>
      <c r="O23">
        <f>L23*I23</f>
        <v>0</v>
      </c>
      <c r="Q23" t="str">
        <f t="shared" si="1"/>
        <v>Clay</v>
      </c>
      <c r="R23" t="s">
        <v>259</v>
      </c>
      <c r="S23" s="23">
        <f>H23</f>
        <v>88.235294117647101</v>
      </c>
      <c r="T23" s="23">
        <f>I23</f>
        <v>17.647058823529399</v>
      </c>
    </row>
    <row r="24" spans="1:20" x14ac:dyDescent="0.25">
      <c r="A24">
        <v>45</v>
      </c>
      <c r="B24" t="s">
        <v>146</v>
      </c>
      <c r="C24" t="s">
        <v>169</v>
      </c>
      <c r="D24">
        <v>37045</v>
      </c>
      <c r="E24">
        <v>585</v>
      </c>
      <c r="F24">
        <v>74</v>
      </c>
      <c r="G24">
        <v>535</v>
      </c>
      <c r="H24">
        <v>91.452991452991498</v>
      </c>
      <c r="I24">
        <v>12.649572649572599</v>
      </c>
      <c r="L24">
        <f>IF(C24=viz_helper!$B$1, 1, 0)</f>
        <v>0</v>
      </c>
      <c r="M24" t="str">
        <f t="shared" si="0"/>
        <v/>
      </c>
      <c r="N24">
        <f>L24*H24</f>
        <v>0</v>
      </c>
      <c r="O24">
        <f>L24*I24</f>
        <v>0</v>
      </c>
      <c r="Q24" t="str">
        <f t="shared" si="1"/>
        <v>Cleveland</v>
      </c>
      <c r="R24" t="s">
        <v>259</v>
      </c>
      <c r="S24" s="23">
        <f>H24</f>
        <v>91.452991452991498</v>
      </c>
      <c r="T24" s="23">
        <f>I24</f>
        <v>12.649572649572599</v>
      </c>
    </row>
    <row r="25" spans="1:20" x14ac:dyDescent="0.25">
      <c r="A25">
        <v>47</v>
      </c>
      <c r="B25" t="s">
        <v>146</v>
      </c>
      <c r="C25" t="s">
        <v>170</v>
      </c>
      <c r="D25">
        <v>37047</v>
      </c>
      <c r="E25">
        <v>324</v>
      </c>
      <c r="F25">
        <v>35</v>
      </c>
      <c r="G25">
        <v>274</v>
      </c>
      <c r="H25">
        <v>84.567901234567898</v>
      </c>
      <c r="I25">
        <v>10.8024691358025</v>
      </c>
      <c r="L25">
        <f>IF(C25=viz_helper!$B$1, 1, 0)</f>
        <v>0</v>
      </c>
      <c r="M25" t="str">
        <f t="shared" si="0"/>
        <v/>
      </c>
      <c r="N25">
        <f>L25*H25</f>
        <v>0</v>
      </c>
      <c r="O25">
        <f>L25*I25</f>
        <v>0</v>
      </c>
      <c r="Q25" t="str">
        <f t="shared" si="1"/>
        <v>Columbus</v>
      </c>
      <c r="R25" t="s">
        <v>259</v>
      </c>
      <c r="S25" s="23">
        <f>H25</f>
        <v>84.567901234567898</v>
      </c>
      <c r="T25" s="23">
        <f>I25</f>
        <v>10.8024691358025</v>
      </c>
    </row>
    <row r="26" spans="1:20" x14ac:dyDescent="0.25">
      <c r="A26">
        <v>49</v>
      </c>
      <c r="B26" t="s">
        <v>146</v>
      </c>
      <c r="C26" t="s">
        <v>171</v>
      </c>
      <c r="D26">
        <v>37049</v>
      </c>
      <c r="E26">
        <v>824</v>
      </c>
      <c r="F26">
        <v>75</v>
      </c>
      <c r="G26">
        <v>750</v>
      </c>
      <c r="H26">
        <v>91.019417475728204</v>
      </c>
      <c r="I26">
        <v>9.1019417475728197</v>
      </c>
      <c r="L26">
        <f>IF(C26=viz_helper!$B$1, 1, 0)</f>
        <v>0</v>
      </c>
      <c r="M26" t="str">
        <f t="shared" si="0"/>
        <v/>
      </c>
      <c r="N26">
        <f>L26*H26</f>
        <v>0</v>
      </c>
      <c r="O26">
        <f>L26*I26</f>
        <v>0</v>
      </c>
      <c r="Q26" t="str">
        <f t="shared" si="1"/>
        <v>Craven</v>
      </c>
      <c r="R26" t="s">
        <v>259</v>
      </c>
      <c r="S26" s="23">
        <f>H26</f>
        <v>91.019417475728204</v>
      </c>
      <c r="T26" s="23">
        <f>I26</f>
        <v>9.1019417475728197</v>
      </c>
    </row>
    <row r="27" spans="1:20" x14ac:dyDescent="0.25">
      <c r="A27">
        <v>51</v>
      </c>
      <c r="B27" t="s">
        <v>146</v>
      </c>
      <c r="C27" t="s">
        <v>172</v>
      </c>
      <c r="D27">
        <v>37051</v>
      </c>
      <c r="E27">
        <v>2911</v>
      </c>
      <c r="F27">
        <v>301</v>
      </c>
      <c r="G27">
        <v>2632</v>
      </c>
      <c r="H27">
        <v>90.415664720027493</v>
      </c>
      <c r="I27">
        <v>10.3400893163861</v>
      </c>
      <c r="L27">
        <f>IF(C27=viz_helper!$B$1, 1, 0)</f>
        <v>0</v>
      </c>
      <c r="M27" t="str">
        <f t="shared" si="0"/>
        <v/>
      </c>
      <c r="N27">
        <f>L27*H27</f>
        <v>0</v>
      </c>
      <c r="O27">
        <f>L27*I27</f>
        <v>0</v>
      </c>
      <c r="Q27" t="str">
        <f t="shared" si="1"/>
        <v>Cumberland</v>
      </c>
      <c r="R27" t="s">
        <v>259</v>
      </c>
      <c r="S27" s="23">
        <f>H27</f>
        <v>90.415664720027493</v>
      </c>
      <c r="T27" s="23">
        <f>I27</f>
        <v>10.3400893163861</v>
      </c>
    </row>
    <row r="28" spans="1:20" x14ac:dyDescent="0.25">
      <c r="A28">
        <v>53</v>
      </c>
      <c r="B28" t="s">
        <v>146</v>
      </c>
      <c r="C28" t="s">
        <v>173</v>
      </c>
      <c r="D28">
        <v>37053</v>
      </c>
      <c r="E28">
        <v>52</v>
      </c>
      <c r="F28">
        <v>2</v>
      </c>
      <c r="G28">
        <v>47</v>
      </c>
      <c r="H28">
        <v>90.384615384615401</v>
      </c>
      <c r="I28">
        <v>3.8461538461538498</v>
      </c>
      <c r="L28">
        <f>IF(C28=viz_helper!$B$1, 1, 0)</f>
        <v>0</v>
      </c>
      <c r="M28" t="str">
        <f t="shared" si="0"/>
        <v/>
      </c>
      <c r="N28">
        <f>L28*H28</f>
        <v>0</v>
      </c>
      <c r="O28">
        <f>L28*I28</f>
        <v>0</v>
      </c>
      <c r="Q28" t="str">
        <f t="shared" si="1"/>
        <v>Currituck</v>
      </c>
      <c r="R28" t="s">
        <v>259</v>
      </c>
      <c r="S28" s="23">
        <f>H28</f>
        <v>90.384615384615401</v>
      </c>
      <c r="T28" s="23">
        <f>I28</f>
        <v>3.8461538461538498</v>
      </c>
    </row>
    <row r="29" spans="1:20" x14ac:dyDescent="0.25">
      <c r="A29">
        <v>55</v>
      </c>
      <c r="B29" t="s">
        <v>146</v>
      </c>
      <c r="C29" t="s">
        <v>174</v>
      </c>
      <c r="D29">
        <v>37055</v>
      </c>
      <c r="E29">
        <v>185</v>
      </c>
      <c r="F29">
        <v>11</v>
      </c>
      <c r="G29">
        <v>163</v>
      </c>
      <c r="H29">
        <v>88.108108108108098</v>
      </c>
      <c r="I29">
        <v>5.9459459459459501</v>
      </c>
      <c r="L29">
        <f>IF(C29=viz_helper!$B$1, 1, 0)</f>
        <v>0</v>
      </c>
      <c r="M29" t="str">
        <f t="shared" si="0"/>
        <v/>
      </c>
      <c r="N29">
        <f>L29*H29</f>
        <v>0</v>
      </c>
      <c r="O29">
        <f>L29*I29</f>
        <v>0</v>
      </c>
      <c r="Q29" t="str">
        <f t="shared" si="1"/>
        <v>Dare</v>
      </c>
      <c r="R29" t="s">
        <v>259</v>
      </c>
      <c r="S29" s="23">
        <f>H29</f>
        <v>88.108108108108098</v>
      </c>
      <c r="T29" s="23">
        <f>I29</f>
        <v>5.9459459459459501</v>
      </c>
    </row>
    <row r="30" spans="1:20" x14ac:dyDescent="0.25">
      <c r="A30">
        <v>57</v>
      </c>
      <c r="B30" t="s">
        <v>146</v>
      </c>
      <c r="C30" t="s">
        <v>175</v>
      </c>
      <c r="D30">
        <v>37057</v>
      </c>
      <c r="E30">
        <v>844</v>
      </c>
      <c r="F30">
        <v>96</v>
      </c>
      <c r="G30">
        <v>775</v>
      </c>
      <c r="H30">
        <v>91.824644549762994</v>
      </c>
      <c r="I30">
        <v>11.374407582938399</v>
      </c>
      <c r="L30">
        <f>IF(C30=viz_helper!$B$1, 1, 0)</f>
        <v>0</v>
      </c>
      <c r="M30" t="str">
        <f t="shared" si="0"/>
        <v/>
      </c>
      <c r="N30">
        <f>L30*H30</f>
        <v>0</v>
      </c>
      <c r="O30">
        <f>L30*I30</f>
        <v>0</v>
      </c>
      <c r="Q30" t="str">
        <f t="shared" si="1"/>
        <v>Davidson</v>
      </c>
      <c r="R30" t="s">
        <v>259</v>
      </c>
      <c r="S30" s="23">
        <f>H30</f>
        <v>91.824644549762994</v>
      </c>
      <c r="T30" s="23">
        <f>I30</f>
        <v>11.374407582938399</v>
      </c>
    </row>
    <row r="31" spans="1:20" x14ac:dyDescent="0.25">
      <c r="A31">
        <v>59</v>
      </c>
      <c r="B31" t="s">
        <v>146</v>
      </c>
      <c r="C31" t="s">
        <v>176</v>
      </c>
      <c r="D31">
        <v>37059</v>
      </c>
      <c r="E31">
        <v>214</v>
      </c>
      <c r="F31">
        <v>30</v>
      </c>
      <c r="G31">
        <v>200</v>
      </c>
      <c r="H31">
        <v>93.457943925233593</v>
      </c>
      <c r="I31">
        <v>14.018691588785</v>
      </c>
      <c r="L31">
        <f>IF(C31=viz_helper!$B$1, 1, 0)</f>
        <v>0</v>
      </c>
      <c r="M31" t="str">
        <f t="shared" si="0"/>
        <v/>
      </c>
      <c r="N31">
        <f>L31*H31</f>
        <v>0</v>
      </c>
      <c r="O31">
        <f>L31*I31</f>
        <v>0</v>
      </c>
      <c r="Q31" t="str">
        <f t="shared" si="1"/>
        <v>Davie</v>
      </c>
      <c r="R31" t="s">
        <v>259</v>
      </c>
      <c r="S31" s="23">
        <f>H31</f>
        <v>93.457943925233593</v>
      </c>
      <c r="T31" s="23">
        <f>I31</f>
        <v>14.018691588785</v>
      </c>
    </row>
    <row r="32" spans="1:20" x14ac:dyDescent="0.25">
      <c r="A32">
        <v>61</v>
      </c>
      <c r="B32" t="s">
        <v>146</v>
      </c>
      <c r="C32" t="s">
        <v>177</v>
      </c>
      <c r="D32">
        <v>37061</v>
      </c>
      <c r="E32">
        <v>379</v>
      </c>
      <c r="F32">
        <v>47</v>
      </c>
      <c r="G32">
        <v>302</v>
      </c>
      <c r="H32">
        <v>79.683377308707094</v>
      </c>
      <c r="I32">
        <v>12.401055408971001</v>
      </c>
      <c r="L32">
        <f>IF(C32=viz_helper!$B$1, 1, 0)</f>
        <v>0</v>
      </c>
      <c r="M32" t="str">
        <f t="shared" si="0"/>
        <v/>
      </c>
      <c r="N32">
        <f>L32*H32</f>
        <v>0</v>
      </c>
      <c r="O32">
        <f>L32*I32</f>
        <v>0</v>
      </c>
      <c r="Q32" t="str">
        <f t="shared" si="1"/>
        <v>Duplin</v>
      </c>
      <c r="R32" t="s">
        <v>259</v>
      </c>
      <c r="S32" s="23">
        <f>H32</f>
        <v>79.683377308707094</v>
      </c>
      <c r="T32" s="23">
        <f>I32</f>
        <v>12.401055408971001</v>
      </c>
    </row>
    <row r="33" spans="1:20" x14ac:dyDescent="0.25">
      <c r="A33">
        <v>63</v>
      </c>
      <c r="B33" t="s">
        <v>146</v>
      </c>
      <c r="C33" t="s">
        <v>178</v>
      </c>
      <c r="D33">
        <v>37063</v>
      </c>
      <c r="E33">
        <v>2159</v>
      </c>
      <c r="F33">
        <v>226</v>
      </c>
      <c r="G33">
        <v>1794</v>
      </c>
      <c r="H33">
        <v>83.094025011579404</v>
      </c>
      <c r="I33">
        <v>10.467809170912499</v>
      </c>
      <c r="L33">
        <f>IF(C33=viz_helper!$B$1, 1, 0)</f>
        <v>0</v>
      </c>
      <c r="M33" t="str">
        <f t="shared" si="0"/>
        <v/>
      </c>
      <c r="N33">
        <f>L33*H33</f>
        <v>0</v>
      </c>
      <c r="O33">
        <f>L33*I33</f>
        <v>0</v>
      </c>
      <c r="Q33" t="str">
        <f t="shared" si="1"/>
        <v>Durham</v>
      </c>
      <c r="R33" t="s">
        <v>259</v>
      </c>
      <c r="S33" s="23">
        <f>H33</f>
        <v>83.094025011579404</v>
      </c>
      <c r="T33" s="23">
        <f>I33</f>
        <v>10.467809170912499</v>
      </c>
    </row>
    <row r="34" spans="1:20" x14ac:dyDescent="0.25">
      <c r="A34">
        <v>65</v>
      </c>
      <c r="B34" t="s">
        <v>146</v>
      </c>
      <c r="C34" t="s">
        <v>179</v>
      </c>
      <c r="D34">
        <v>37065</v>
      </c>
      <c r="E34">
        <v>366</v>
      </c>
      <c r="F34">
        <v>60</v>
      </c>
      <c r="G34">
        <v>320</v>
      </c>
      <c r="H34">
        <v>87.431693989070993</v>
      </c>
      <c r="I34">
        <v>16.393442622950801</v>
      </c>
      <c r="L34">
        <f>IF(C34=viz_helper!$B$1, 1, 0)</f>
        <v>0</v>
      </c>
      <c r="M34" t="str">
        <f t="shared" si="0"/>
        <v/>
      </c>
      <c r="N34">
        <f>L34*H34</f>
        <v>0</v>
      </c>
      <c r="O34">
        <f>L34*I34</f>
        <v>0</v>
      </c>
      <c r="Q34" t="str">
        <f t="shared" si="1"/>
        <v>Edgecombe</v>
      </c>
      <c r="R34" t="s">
        <v>259</v>
      </c>
      <c r="S34" s="23">
        <f>H34</f>
        <v>87.431693989070993</v>
      </c>
      <c r="T34" s="23">
        <f>I34</f>
        <v>16.393442622950801</v>
      </c>
    </row>
    <row r="35" spans="1:20" x14ac:dyDescent="0.25">
      <c r="A35">
        <v>67</v>
      </c>
      <c r="B35" t="s">
        <v>146</v>
      </c>
      <c r="C35" t="s">
        <v>180</v>
      </c>
      <c r="D35">
        <v>37067</v>
      </c>
      <c r="E35">
        <v>2348</v>
      </c>
      <c r="F35">
        <v>284</v>
      </c>
      <c r="G35">
        <v>2161</v>
      </c>
      <c r="H35">
        <v>92.035775127768304</v>
      </c>
      <c r="I35">
        <v>12.0954003407155</v>
      </c>
      <c r="L35">
        <f>IF(C35=viz_helper!$B$1, 1, 0)</f>
        <v>0</v>
      </c>
      <c r="M35" t="str">
        <f t="shared" si="0"/>
        <v/>
      </c>
      <c r="N35">
        <f>L35*H35</f>
        <v>0</v>
      </c>
      <c r="O35">
        <f>L35*I35</f>
        <v>0</v>
      </c>
      <c r="Q35" t="str">
        <f t="shared" si="1"/>
        <v>Forsyth</v>
      </c>
      <c r="R35" t="s">
        <v>259</v>
      </c>
      <c r="S35" s="23">
        <f>H35</f>
        <v>92.035775127768304</v>
      </c>
      <c r="T35" s="23">
        <f>I35</f>
        <v>12.0954003407155</v>
      </c>
    </row>
    <row r="36" spans="1:20" x14ac:dyDescent="0.25">
      <c r="A36">
        <v>69</v>
      </c>
      <c r="B36" t="s">
        <v>146</v>
      </c>
      <c r="C36" t="s">
        <v>181</v>
      </c>
      <c r="D36">
        <v>37069</v>
      </c>
      <c r="E36">
        <v>351</v>
      </c>
      <c r="F36">
        <v>36</v>
      </c>
      <c r="G36">
        <v>300</v>
      </c>
      <c r="H36">
        <v>85.470085470085493</v>
      </c>
      <c r="I36">
        <v>10.2564102564103</v>
      </c>
      <c r="L36">
        <f>IF(C36=viz_helper!$B$1, 1, 0)</f>
        <v>0</v>
      </c>
      <c r="M36" t="str">
        <f t="shared" si="0"/>
        <v/>
      </c>
      <c r="N36">
        <f>L36*H36</f>
        <v>0</v>
      </c>
      <c r="O36">
        <f>L36*I36</f>
        <v>0</v>
      </c>
      <c r="Q36" t="str">
        <f t="shared" si="1"/>
        <v>Franklin</v>
      </c>
      <c r="R36" t="s">
        <v>259</v>
      </c>
      <c r="S36" s="23">
        <f>H36</f>
        <v>85.470085470085493</v>
      </c>
      <c r="T36" s="23">
        <f>I36</f>
        <v>10.2564102564103</v>
      </c>
    </row>
    <row r="37" spans="1:20" x14ac:dyDescent="0.25">
      <c r="A37">
        <v>71</v>
      </c>
      <c r="B37" t="s">
        <v>146</v>
      </c>
      <c r="C37" t="s">
        <v>182</v>
      </c>
      <c r="D37">
        <v>37071</v>
      </c>
      <c r="E37">
        <v>1217</v>
      </c>
      <c r="F37">
        <v>144</v>
      </c>
      <c r="G37">
        <v>1118</v>
      </c>
      <c r="H37">
        <v>91.865242399342605</v>
      </c>
      <c r="I37">
        <v>11.8323746918652</v>
      </c>
      <c r="L37">
        <f>IF(C37=viz_helper!$B$1, 1, 0)</f>
        <v>0</v>
      </c>
      <c r="M37" t="str">
        <f t="shared" si="0"/>
        <v/>
      </c>
      <c r="N37">
        <f>L37*H37</f>
        <v>0</v>
      </c>
      <c r="O37">
        <f>L37*I37</f>
        <v>0</v>
      </c>
      <c r="Q37" t="str">
        <f t="shared" si="1"/>
        <v>Gaston</v>
      </c>
      <c r="R37" t="s">
        <v>259</v>
      </c>
      <c r="S37" s="23">
        <f>H37</f>
        <v>91.865242399342605</v>
      </c>
      <c r="T37" s="23">
        <f>I37</f>
        <v>11.8323746918652</v>
      </c>
    </row>
    <row r="38" spans="1:20" x14ac:dyDescent="0.25">
      <c r="A38">
        <v>73</v>
      </c>
      <c r="B38" t="s">
        <v>146</v>
      </c>
      <c r="C38" t="s">
        <v>183</v>
      </c>
      <c r="D38">
        <v>37073</v>
      </c>
      <c r="E38">
        <v>20</v>
      </c>
      <c r="F38">
        <v>4</v>
      </c>
      <c r="G38">
        <v>17</v>
      </c>
      <c r="H38">
        <v>85</v>
      </c>
      <c r="I38">
        <v>20</v>
      </c>
      <c r="L38">
        <f>IF(C38=viz_helper!$B$1, 1, 0)</f>
        <v>0</v>
      </c>
      <c r="M38" t="str">
        <f t="shared" si="0"/>
        <v/>
      </c>
      <c r="N38">
        <f>L38*H38</f>
        <v>0</v>
      </c>
      <c r="O38">
        <f>L38*I38</f>
        <v>0</v>
      </c>
      <c r="Q38" t="str">
        <f t="shared" si="1"/>
        <v>Gates</v>
      </c>
      <c r="R38" t="s">
        <v>259</v>
      </c>
      <c r="S38" s="23">
        <f>H38</f>
        <v>85</v>
      </c>
      <c r="T38" s="23">
        <f>I38</f>
        <v>20</v>
      </c>
    </row>
    <row r="39" spans="1:20" x14ac:dyDescent="0.25">
      <c r="A39">
        <v>75</v>
      </c>
      <c r="B39" t="s">
        <v>146</v>
      </c>
      <c r="C39" t="s">
        <v>184</v>
      </c>
      <c r="D39">
        <v>37075</v>
      </c>
      <c r="E39">
        <v>50</v>
      </c>
      <c r="F39">
        <v>4</v>
      </c>
      <c r="G39">
        <v>47</v>
      </c>
      <c r="H39">
        <v>94</v>
      </c>
      <c r="I39">
        <v>8</v>
      </c>
      <c r="L39">
        <f>IF(C39=viz_helper!$B$1, 1, 0)</f>
        <v>0</v>
      </c>
      <c r="M39" t="str">
        <f t="shared" si="0"/>
        <v/>
      </c>
      <c r="N39">
        <f>L39*H39</f>
        <v>0</v>
      </c>
      <c r="O39">
        <f>L39*I39</f>
        <v>0</v>
      </c>
      <c r="Q39" t="str">
        <f t="shared" si="1"/>
        <v>Graham</v>
      </c>
      <c r="R39" t="s">
        <v>259</v>
      </c>
      <c r="S39" s="23">
        <f>H39</f>
        <v>94</v>
      </c>
      <c r="T39" s="23">
        <f>I39</f>
        <v>8</v>
      </c>
    </row>
    <row r="40" spans="1:20" x14ac:dyDescent="0.25">
      <c r="A40">
        <v>77</v>
      </c>
      <c r="B40" t="s">
        <v>146</v>
      </c>
      <c r="C40" t="s">
        <v>185</v>
      </c>
      <c r="D40">
        <v>37077</v>
      </c>
      <c r="E40">
        <v>294</v>
      </c>
      <c r="F40">
        <v>31</v>
      </c>
      <c r="G40">
        <v>242</v>
      </c>
      <c r="H40">
        <v>82.312925170067999</v>
      </c>
      <c r="I40">
        <v>10.5442176870748</v>
      </c>
      <c r="L40">
        <f>IF(C40=viz_helper!$B$1, 1, 0)</f>
        <v>0</v>
      </c>
      <c r="M40" t="str">
        <f t="shared" si="0"/>
        <v/>
      </c>
      <c r="N40">
        <f>L40*H40</f>
        <v>0</v>
      </c>
      <c r="O40">
        <f>L40*I40</f>
        <v>0</v>
      </c>
      <c r="Q40" t="str">
        <f t="shared" si="1"/>
        <v>Granville</v>
      </c>
      <c r="R40" t="s">
        <v>259</v>
      </c>
      <c r="S40" s="23">
        <f>H40</f>
        <v>82.312925170067999</v>
      </c>
      <c r="T40" s="23">
        <f>I40</f>
        <v>10.5442176870748</v>
      </c>
    </row>
    <row r="41" spans="1:20" x14ac:dyDescent="0.25">
      <c r="A41">
        <v>79</v>
      </c>
      <c r="B41" t="s">
        <v>146</v>
      </c>
      <c r="C41" t="s">
        <v>186</v>
      </c>
      <c r="D41">
        <v>37079</v>
      </c>
      <c r="E41">
        <v>108</v>
      </c>
      <c r="F41">
        <v>16</v>
      </c>
      <c r="G41">
        <v>100</v>
      </c>
      <c r="H41">
        <v>92.592592592592595</v>
      </c>
      <c r="I41">
        <v>14.814814814814801</v>
      </c>
      <c r="L41">
        <f>IF(C41=viz_helper!$B$1, 1, 0)</f>
        <v>0</v>
      </c>
      <c r="M41" t="str">
        <f t="shared" si="0"/>
        <v/>
      </c>
      <c r="N41">
        <f>L41*H41</f>
        <v>0</v>
      </c>
      <c r="O41">
        <f>L41*I41</f>
        <v>0</v>
      </c>
      <c r="Q41" t="str">
        <f t="shared" si="1"/>
        <v>Greene</v>
      </c>
      <c r="R41" t="s">
        <v>259</v>
      </c>
      <c r="S41" s="23">
        <f>H41</f>
        <v>92.592592592592595</v>
      </c>
      <c r="T41" s="23">
        <f>I41</f>
        <v>14.814814814814801</v>
      </c>
    </row>
    <row r="42" spans="1:20" x14ac:dyDescent="0.25">
      <c r="A42">
        <v>81</v>
      </c>
      <c r="B42" t="s">
        <v>146</v>
      </c>
      <c r="C42" t="s">
        <v>187</v>
      </c>
      <c r="D42">
        <v>37081</v>
      </c>
      <c r="E42">
        <v>3137</v>
      </c>
      <c r="F42">
        <v>272</v>
      </c>
      <c r="G42">
        <v>2782</v>
      </c>
      <c r="H42">
        <v>88.683455530761904</v>
      </c>
      <c r="I42">
        <v>8.6707044947401997</v>
      </c>
      <c r="L42">
        <f>IF(C42=viz_helper!$B$1, 1, 0)</f>
        <v>0</v>
      </c>
      <c r="M42" t="str">
        <f t="shared" si="0"/>
        <v/>
      </c>
      <c r="N42">
        <f>L42*H42</f>
        <v>0</v>
      </c>
      <c r="O42">
        <f>L42*I42</f>
        <v>0</v>
      </c>
      <c r="Q42" t="str">
        <f t="shared" si="1"/>
        <v>Guilford</v>
      </c>
      <c r="R42" t="s">
        <v>259</v>
      </c>
      <c r="S42" s="23">
        <f>H42</f>
        <v>88.683455530761904</v>
      </c>
      <c r="T42" s="23">
        <f>I42</f>
        <v>8.6707044947401997</v>
      </c>
    </row>
    <row r="43" spans="1:20" x14ac:dyDescent="0.25">
      <c r="A43">
        <v>83</v>
      </c>
      <c r="B43" t="s">
        <v>146</v>
      </c>
      <c r="C43" t="s">
        <v>188</v>
      </c>
      <c r="D43">
        <v>37083</v>
      </c>
      <c r="E43">
        <v>296</v>
      </c>
      <c r="F43">
        <v>49</v>
      </c>
      <c r="G43">
        <v>270</v>
      </c>
      <c r="H43">
        <v>91.216216216216196</v>
      </c>
      <c r="I43">
        <v>16.554054054054099</v>
      </c>
      <c r="L43">
        <f>IF(C43=viz_helper!$B$1, 1, 0)</f>
        <v>0</v>
      </c>
      <c r="M43" t="str">
        <f t="shared" si="0"/>
        <v/>
      </c>
      <c r="N43">
        <f>L43*H43</f>
        <v>0</v>
      </c>
      <c r="O43">
        <f>L43*I43</f>
        <v>0</v>
      </c>
      <c r="Q43" t="str">
        <f t="shared" si="1"/>
        <v>Halifax</v>
      </c>
      <c r="R43" t="s">
        <v>259</v>
      </c>
      <c r="S43" s="23">
        <f>H43</f>
        <v>91.216216216216196</v>
      </c>
      <c r="T43" s="23">
        <f>I43</f>
        <v>16.554054054054099</v>
      </c>
    </row>
    <row r="44" spans="1:20" x14ac:dyDescent="0.25">
      <c r="A44">
        <v>85</v>
      </c>
      <c r="B44" t="s">
        <v>146</v>
      </c>
      <c r="C44" t="s">
        <v>189</v>
      </c>
      <c r="D44">
        <v>37085</v>
      </c>
      <c r="E44">
        <v>871</v>
      </c>
      <c r="F44">
        <v>86</v>
      </c>
      <c r="G44">
        <v>771</v>
      </c>
      <c r="H44">
        <v>88.518943742824305</v>
      </c>
      <c r="I44">
        <v>9.8737083811710704</v>
      </c>
      <c r="L44">
        <f>IF(C44=viz_helper!$B$1, 1, 0)</f>
        <v>0</v>
      </c>
      <c r="M44" t="str">
        <f t="shared" si="0"/>
        <v/>
      </c>
      <c r="N44">
        <f>L44*H44</f>
        <v>0</v>
      </c>
      <c r="O44">
        <f>L44*I44</f>
        <v>0</v>
      </c>
      <c r="Q44" t="str">
        <f t="shared" si="1"/>
        <v>Harnett</v>
      </c>
      <c r="R44" t="s">
        <v>259</v>
      </c>
      <c r="S44" s="23">
        <f>H44</f>
        <v>88.518943742824305</v>
      </c>
      <c r="T44" s="23">
        <f>I44</f>
        <v>9.8737083811710704</v>
      </c>
    </row>
    <row r="45" spans="1:20" x14ac:dyDescent="0.25">
      <c r="A45">
        <v>87</v>
      </c>
      <c r="B45" t="s">
        <v>146</v>
      </c>
      <c r="C45" t="s">
        <v>190</v>
      </c>
      <c r="D45">
        <v>37087</v>
      </c>
      <c r="E45">
        <v>280</v>
      </c>
      <c r="F45">
        <v>26</v>
      </c>
      <c r="G45">
        <v>247</v>
      </c>
      <c r="H45">
        <v>88.214285714285694</v>
      </c>
      <c r="I45">
        <v>9.28571428571429</v>
      </c>
      <c r="L45">
        <f>IF(C45=viz_helper!$B$1, 1, 0)</f>
        <v>0</v>
      </c>
      <c r="M45" t="str">
        <f t="shared" si="0"/>
        <v/>
      </c>
      <c r="N45">
        <f>L45*H45</f>
        <v>0</v>
      </c>
      <c r="O45">
        <f>L45*I45</f>
        <v>0</v>
      </c>
      <c r="Q45" t="str">
        <f t="shared" si="1"/>
        <v>Haywood</v>
      </c>
      <c r="R45" t="s">
        <v>259</v>
      </c>
      <c r="S45" s="23">
        <f>H45</f>
        <v>88.214285714285694</v>
      </c>
      <c r="T45" s="23">
        <f>I45</f>
        <v>9.28571428571429</v>
      </c>
    </row>
    <row r="46" spans="1:20" x14ac:dyDescent="0.25">
      <c r="A46">
        <v>89</v>
      </c>
      <c r="B46" t="s">
        <v>146</v>
      </c>
      <c r="C46" t="s">
        <v>191</v>
      </c>
      <c r="D46">
        <v>37089</v>
      </c>
      <c r="E46">
        <v>535</v>
      </c>
      <c r="F46">
        <v>40</v>
      </c>
      <c r="G46">
        <v>485</v>
      </c>
      <c r="H46">
        <v>90.654205607476598</v>
      </c>
      <c r="I46">
        <v>7.4766355140186898</v>
      </c>
      <c r="L46">
        <f>IF(C46=viz_helper!$B$1, 1, 0)</f>
        <v>0</v>
      </c>
      <c r="M46" t="str">
        <f t="shared" si="0"/>
        <v/>
      </c>
      <c r="N46">
        <f>L46*H46</f>
        <v>0</v>
      </c>
      <c r="O46">
        <f>L46*I46</f>
        <v>0</v>
      </c>
      <c r="Q46" t="str">
        <f t="shared" si="1"/>
        <v>Henderson</v>
      </c>
      <c r="R46" t="s">
        <v>259</v>
      </c>
      <c r="S46" s="23">
        <f>H46</f>
        <v>90.654205607476598</v>
      </c>
      <c r="T46" s="23">
        <f>I46</f>
        <v>7.4766355140186898</v>
      </c>
    </row>
    <row r="47" spans="1:20" x14ac:dyDescent="0.25">
      <c r="A47">
        <v>91</v>
      </c>
      <c r="B47" t="s">
        <v>146</v>
      </c>
      <c r="C47" t="s">
        <v>192</v>
      </c>
      <c r="D47">
        <v>37091</v>
      </c>
      <c r="E47">
        <v>98</v>
      </c>
      <c r="F47">
        <v>17</v>
      </c>
      <c r="G47">
        <v>89</v>
      </c>
      <c r="H47">
        <v>90.816326530612201</v>
      </c>
      <c r="I47">
        <v>17.3469387755102</v>
      </c>
      <c r="L47">
        <f>IF(C47=viz_helper!$B$1, 1, 0)</f>
        <v>0</v>
      </c>
      <c r="M47" t="str">
        <f t="shared" si="0"/>
        <v/>
      </c>
      <c r="N47">
        <f>L47*H47</f>
        <v>0</v>
      </c>
      <c r="O47">
        <f>L47*I47</f>
        <v>0</v>
      </c>
      <c r="Q47" t="str">
        <f t="shared" si="1"/>
        <v>Hertford</v>
      </c>
      <c r="R47" t="s">
        <v>259</v>
      </c>
      <c r="S47" s="23">
        <f>H47</f>
        <v>90.816326530612201</v>
      </c>
      <c r="T47" s="23">
        <f>I47</f>
        <v>17.3469387755102</v>
      </c>
    </row>
    <row r="48" spans="1:20" x14ac:dyDescent="0.25">
      <c r="A48">
        <v>93</v>
      </c>
      <c r="B48" t="s">
        <v>146</v>
      </c>
      <c r="C48" t="s">
        <v>193</v>
      </c>
      <c r="D48">
        <v>37093</v>
      </c>
      <c r="E48">
        <v>448</v>
      </c>
      <c r="F48">
        <v>52</v>
      </c>
      <c r="G48">
        <v>400</v>
      </c>
      <c r="H48">
        <v>89.285714285714306</v>
      </c>
      <c r="I48">
        <v>11.6071428571429</v>
      </c>
      <c r="L48">
        <f>IF(C48=viz_helper!$B$1, 1, 0)</f>
        <v>0</v>
      </c>
      <c r="M48" t="str">
        <f t="shared" si="0"/>
        <v/>
      </c>
      <c r="N48">
        <f>L48*H48</f>
        <v>0</v>
      </c>
      <c r="O48">
        <f>L48*I48</f>
        <v>0</v>
      </c>
      <c r="Q48" t="str">
        <f t="shared" si="1"/>
        <v>Hoke</v>
      </c>
      <c r="R48" t="s">
        <v>259</v>
      </c>
      <c r="S48" s="23">
        <f>H48</f>
        <v>89.285714285714306</v>
      </c>
      <c r="T48" s="23">
        <f>I48</f>
        <v>11.6071428571429</v>
      </c>
    </row>
    <row r="49" spans="1:20" x14ac:dyDescent="0.25">
      <c r="A49">
        <v>95</v>
      </c>
      <c r="B49" t="s">
        <v>146</v>
      </c>
      <c r="C49" t="s">
        <v>194</v>
      </c>
      <c r="D49">
        <v>37095</v>
      </c>
      <c r="E49">
        <v>20</v>
      </c>
      <c r="F49">
        <v>4</v>
      </c>
      <c r="G49">
        <v>20</v>
      </c>
      <c r="H49">
        <v>100</v>
      </c>
      <c r="I49">
        <v>20</v>
      </c>
      <c r="L49">
        <f>IF(C49=viz_helper!$B$1, 1, 0)</f>
        <v>0</v>
      </c>
      <c r="M49" t="str">
        <f t="shared" si="0"/>
        <v/>
      </c>
      <c r="N49">
        <f>L49*H49</f>
        <v>0</v>
      </c>
      <c r="O49">
        <f>L49*I49</f>
        <v>0</v>
      </c>
      <c r="Q49" t="str">
        <f t="shared" si="1"/>
        <v>Hyde</v>
      </c>
      <c r="R49" t="s">
        <v>259</v>
      </c>
      <c r="S49" s="23">
        <f>H49</f>
        <v>100</v>
      </c>
      <c r="T49" s="23">
        <f>I49</f>
        <v>20</v>
      </c>
    </row>
    <row r="50" spans="1:20" x14ac:dyDescent="0.25">
      <c r="A50">
        <v>97</v>
      </c>
      <c r="B50" t="s">
        <v>146</v>
      </c>
      <c r="C50" t="s">
        <v>195</v>
      </c>
      <c r="D50">
        <v>37097</v>
      </c>
      <c r="E50">
        <v>902</v>
      </c>
      <c r="F50">
        <v>85</v>
      </c>
      <c r="G50">
        <v>834</v>
      </c>
      <c r="H50">
        <v>92.461197339246098</v>
      </c>
      <c r="I50">
        <v>9.4235033259423506</v>
      </c>
      <c r="L50">
        <f>IF(C50=viz_helper!$B$1, 1, 0)</f>
        <v>0</v>
      </c>
      <c r="M50" t="str">
        <f t="shared" si="0"/>
        <v/>
      </c>
      <c r="N50">
        <f>L50*H50</f>
        <v>0</v>
      </c>
      <c r="O50">
        <f>L50*I50</f>
        <v>0</v>
      </c>
      <c r="Q50" t="str">
        <f t="shared" si="1"/>
        <v>Iredell</v>
      </c>
      <c r="R50" t="s">
        <v>259</v>
      </c>
      <c r="S50" s="23">
        <f>H50</f>
        <v>92.461197339246098</v>
      </c>
      <c r="T50" s="23">
        <f>I50</f>
        <v>9.4235033259423506</v>
      </c>
    </row>
    <row r="51" spans="1:20" x14ac:dyDescent="0.25">
      <c r="A51">
        <v>99</v>
      </c>
      <c r="B51" t="s">
        <v>146</v>
      </c>
      <c r="C51" t="s">
        <v>196</v>
      </c>
      <c r="D51">
        <v>37099</v>
      </c>
      <c r="E51">
        <v>194</v>
      </c>
      <c r="F51">
        <v>17</v>
      </c>
      <c r="G51">
        <v>169</v>
      </c>
      <c r="H51">
        <v>87.113402061855695</v>
      </c>
      <c r="I51">
        <v>8.7628865979381398</v>
      </c>
      <c r="L51">
        <f>IF(C51=viz_helper!$B$1, 1, 0)</f>
        <v>0</v>
      </c>
      <c r="M51" t="str">
        <f t="shared" si="0"/>
        <v/>
      </c>
      <c r="N51">
        <f>L51*H51</f>
        <v>0</v>
      </c>
      <c r="O51">
        <f>L51*I51</f>
        <v>0</v>
      </c>
      <c r="Q51" t="str">
        <f t="shared" si="1"/>
        <v>Jackson</v>
      </c>
      <c r="R51" t="s">
        <v>259</v>
      </c>
      <c r="S51" s="23">
        <f>H51</f>
        <v>87.113402061855695</v>
      </c>
      <c r="T51" s="23">
        <f>I51</f>
        <v>8.7628865979381398</v>
      </c>
    </row>
    <row r="52" spans="1:20" x14ac:dyDescent="0.25">
      <c r="A52">
        <v>101</v>
      </c>
      <c r="B52" t="s">
        <v>146</v>
      </c>
      <c r="C52" t="s">
        <v>197</v>
      </c>
      <c r="D52">
        <v>37101</v>
      </c>
      <c r="E52">
        <v>1149</v>
      </c>
      <c r="F52">
        <v>90</v>
      </c>
      <c r="G52">
        <v>1046</v>
      </c>
      <c r="H52">
        <v>91.035683202784995</v>
      </c>
      <c r="I52">
        <v>7.8328981723237598</v>
      </c>
      <c r="L52">
        <f>IF(C52=viz_helper!$B$1, 1, 0)</f>
        <v>0</v>
      </c>
      <c r="M52" t="str">
        <f t="shared" si="0"/>
        <v/>
      </c>
      <c r="N52">
        <f>L52*H52</f>
        <v>0</v>
      </c>
      <c r="O52">
        <f>L52*I52</f>
        <v>0</v>
      </c>
      <c r="Q52" t="str">
        <f t="shared" si="1"/>
        <v>Johnston</v>
      </c>
      <c r="R52" t="s">
        <v>259</v>
      </c>
      <c r="S52" s="23">
        <f>H52</f>
        <v>91.035683202784995</v>
      </c>
      <c r="T52" s="23">
        <f>I52</f>
        <v>7.8328981723237598</v>
      </c>
    </row>
    <row r="53" spans="1:20" x14ac:dyDescent="0.25">
      <c r="A53">
        <v>103</v>
      </c>
      <c r="B53" t="s">
        <v>146</v>
      </c>
      <c r="C53" t="s">
        <v>198</v>
      </c>
      <c r="D53">
        <v>37103</v>
      </c>
      <c r="E53">
        <v>46</v>
      </c>
      <c r="F53">
        <v>4</v>
      </c>
      <c r="G53">
        <v>42</v>
      </c>
      <c r="H53">
        <v>91.304347826086996</v>
      </c>
      <c r="I53">
        <v>8.6956521739130395</v>
      </c>
      <c r="L53">
        <f>IF(C53=viz_helper!$B$1, 1, 0)</f>
        <v>0</v>
      </c>
      <c r="M53" t="str">
        <f t="shared" si="0"/>
        <v/>
      </c>
      <c r="N53">
        <f>L53*H53</f>
        <v>0</v>
      </c>
      <c r="O53">
        <f>L53*I53</f>
        <v>0</v>
      </c>
      <c r="Q53" t="str">
        <f t="shared" si="1"/>
        <v>Jones</v>
      </c>
      <c r="R53" t="s">
        <v>259</v>
      </c>
      <c r="S53" s="23">
        <f>H53</f>
        <v>91.304347826086996</v>
      </c>
      <c r="T53" s="23">
        <f>I53</f>
        <v>8.6956521739130395</v>
      </c>
    </row>
    <row r="54" spans="1:20" x14ac:dyDescent="0.25">
      <c r="A54">
        <v>105</v>
      </c>
      <c r="B54" t="s">
        <v>146</v>
      </c>
      <c r="C54" t="s">
        <v>199</v>
      </c>
      <c r="D54">
        <v>37105</v>
      </c>
      <c r="E54">
        <v>415</v>
      </c>
      <c r="F54">
        <v>37</v>
      </c>
      <c r="G54">
        <v>344</v>
      </c>
      <c r="H54">
        <v>82.891566265060206</v>
      </c>
      <c r="I54">
        <v>8.9156626506024104</v>
      </c>
      <c r="L54">
        <f>IF(C54=viz_helper!$B$1, 1, 0)</f>
        <v>0</v>
      </c>
      <c r="M54" t="str">
        <f t="shared" si="0"/>
        <v/>
      </c>
      <c r="N54">
        <f>L54*H54</f>
        <v>0</v>
      </c>
      <c r="O54">
        <f>L54*I54</f>
        <v>0</v>
      </c>
      <c r="Q54" t="str">
        <f t="shared" si="1"/>
        <v>Lee</v>
      </c>
      <c r="R54" t="s">
        <v>259</v>
      </c>
      <c r="S54" s="23">
        <f>H54</f>
        <v>82.891566265060206</v>
      </c>
      <c r="T54" s="23">
        <f>I54</f>
        <v>8.9156626506024104</v>
      </c>
    </row>
    <row r="55" spans="1:20" x14ac:dyDescent="0.25">
      <c r="A55">
        <v>107</v>
      </c>
      <c r="B55" t="s">
        <v>146</v>
      </c>
      <c r="C55" t="s">
        <v>200</v>
      </c>
      <c r="D55">
        <v>37107</v>
      </c>
      <c r="E55">
        <v>328</v>
      </c>
      <c r="F55">
        <v>28</v>
      </c>
      <c r="G55">
        <v>295</v>
      </c>
      <c r="H55">
        <v>89.939024390243901</v>
      </c>
      <c r="I55">
        <v>8.5365853658536608</v>
      </c>
      <c r="L55">
        <f>IF(C55=viz_helper!$B$1, 1, 0)</f>
        <v>0</v>
      </c>
      <c r="M55" t="str">
        <f t="shared" si="0"/>
        <v/>
      </c>
      <c r="N55">
        <f>L55*H55</f>
        <v>0</v>
      </c>
      <c r="O55">
        <f>L55*I55</f>
        <v>0</v>
      </c>
      <c r="Q55" t="str">
        <f t="shared" si="1"/>
        <v>Lenoir</v>
      </c>
      <c r="R55" t="s">
        <v>259</v>
      </c>
      <c r="S55" s="23">
        <f>H55</f>
        <v>89.939024390243901</v>
      </c>
      <c r="T55" s="23">
        <f>I55</f>
        <v>8.5365853658536608</v>
      </c>
    </row>
    <row r="56" spans="1:20" x14ac:dyDescent="0.25">
      <c r="A56">
        <v>109</v>
      </c>
      <c r="B56" t="s">
        <v>146</v>
      </c>
      <c r="C56" t="s">
        <v>201</v>
      </c>
      <c r="D56">
        <v>37109</v>
      </c>
      <c r="E56">
        <v>388</v>
      </c>
      <c r="F56">
        <v>32</v>
      </c>
      <c r="G56">
        <v>360</v>
      </c>
      <c r="H56">
        <v>92.783505154639201</v>
      </c>
      <c r="I56">
        <v>8.2474226804123703</v>
      </c>
      <c r="L56">
        <f>IF(C56=viz_helper!$B$1, 1, 0)</f>
        <v>0</v>
      </c>
      <c r="M56" t="str">
        <f t="shared" si="0"/>
        <v/>
      </c>
      <c r="N56">
        <f>L56*H56</f>
        <v>0</v>
      </c>
      <c r="O56">
        <f>L56*I56</f>
        <v>0</v>
      </c>
      <c r="Q56" t="str">
        <f t="shared" si="1"/>
        <v>Lincoln</v>
      </c>
      <c r="R56" t="s">
        <v>259</v>
      </c>
      <c r="S56" s="23">
        <f>H56</f>
        <v>92.783505154639201</v>
      </c>
      <c r="T56" s="23">
        <f>I56</f>
        <v>8.2474226804123703</v>
      </c>
    </row>
    <row r="57" spans="1:20" x14ac:dyDescent="0.25">
      <c r="A57">
        <v>111</v>
      </c>
      <c r="B57" t="s">
        <v>146</v>
      </c>
      <c r="C57" t="s">
        <v>202</v>
      </c>
      <c r="D57">
        <v>37111</v>
      </c>
      <c r="E57">
        <v>245</v>
      </c>
      <c r="F57">
        <v>31</v>
      </c>
      <c r="G57">
        <v>221</v>
      </c>
      <c r="H57">
        <v>90.2040816326531</v>
      </c>
      <c r="I57">
        <v>12.6530612244898</v>
      </c>
      <c r="L57">
        <f>IF(C57=viz_helper!$B$1, 1, 0)</f>
        <v>0</v>
      </c>
      <c r="M57" t="str">
        <f t="shared" si="0"/>
        <v/>
      </c>
      <c r="N57">
        <f>L57*H57</f>
        <v>0</v>
      </c>
      <c r="O57">
        <f>L57*I57</f>
        <v>0</v>
      </c>
      <c r="Q57" t="str">
        <f t="shared" si="1"/>
        <v>McDowell</v>
      </c>
      <c r="R57" t="s">
        <v>259</v>
      </c>
      <c r="S57" s="23">
        <f>H57</f>
        <v>90.2040816326531</v>
      </c>
      <c r="T57" s="23">
        <f>I57</f>
        <v>12.6530612244898</v>
      </c>
    </row>
    <row r="58" spans="1:20" x14ac:dyDescent="0.25">
      <c r="A58">
        <v>113</v>
      </c>
      <c r="B58" t="s">
        <v>146</v>
      </c>
      <c r="C58" t="s">
        <v>203</v>
      </c>
      <c r="D58">
        <v>37113</v>
      </c>
      <c r="E58">
        <v>170</v>
      </c>
      <c r="F58">
        <v>11</v>
      </c>
      <c r="G58">
        <v>147</v>
      </c>
      <c r="H58">
        <v>86.470588235294102</v>
      </c>
      <c r="I58">
        <v>6.4705882352941204</v>
      </c>
      <c r="L58">
        <f>IF(C58=viz_helper!$B$1, 1, 0)</f>
        <v>0</v>
      </c>
      <c r="M58" t="str">
        <f t="shared" si="0"/>
        <v/>
      </c>
      <c r="N58">
        <f>L58*H58</f>
        <v>0</v>
      </c>
      <c r="O58">
        <f>L58*I58</f>
        <v>0</v>
      </c>
      <c r="Q58" t="str">
        <f t="shared" si="1"/>
        <v>Macon</v>
      </c>
      <c r="R58" t="s">
        <v>259</v>
      </c>
      <c r="S58" s="23">
        <f>H58</f>
        <v>86.470588235294102</v>
      </c>
      <c r="T58" s="23">
        <f>I58</f>
        <v>6.4705882352941204</v>
      </c>
    </row>
    <row r="59" spans="1:20" x14ac:dyDescent="0.25">
      <c r="A59">
        <v>115</v>
      </c>
      <c r="B59" t="s">
        <v>146</v>
      </c>
      <c r="C59" t="s">
        <v>204</v>
      </c>
      <c r="D59">
        <v>37115</v>
      </c>
      <c r="E59">
        <v>99</v>
      </c>
      <c r="F59">
        <v>15</v>
      </c>
      <c r="G59">
        <v>88</v>
      </c>
      <c r="H59">
        <v>88.8888888888889</v>
      </c>
      <c r="I59">
        <v>15.1515151515152</v>
      </c>
      <c r="L59">
        <f>IF(C59=viz_helper!$B$1, 1, 0)</f>
        <v>0</v>
      </c>
      <c r="M59" t="str">
        <f t="shared" si="0"/>
        <v/>
      </c>
      <c r="N59">
        <f>L59*H59</f>
        <v>0</v>
      </c>
      <c r="O59">
        <f>L59*I59</f>
        <v>0</v>
      </c>
      <c r="Q59" t="str">
        <f t="shared" si="1"/>
        <v>Madison</v>
      </c>
      <c r="R59" t="s">
        <v>259</v>
      </c>
      <c r="S59" s="23">
        <f>H59</f>
        <v>88.8888888888889</v>
      </c>
      <c r="T59" s="23">
        <f>I59</f>
        <v>15.1515151515152</v>
      </c>
    </row>
    <row r="60" spans="1:20" x14ac:dyDescent="0.25">
      <c r="A60">
        <v>117</v>
      </c>
      <c r="B60" t="s">
        <v>146</v>
      </c>
      <c r="C60" t="s">
        <v>205</v>
      </c>
      <c r="D60">
        <v>37117</v>
      </c>
      <c r="E60">
        <v>123</v>
      </c>
      <c r="F60">
        <v>19</v>
      </c>
      <c r="G60">
        <v>113</v>
      </c>
      <c r="H60">
        <v>91.869918699186996</v>
      </c>
      <c r="I60">
        <v>15.4471544715447</v>
      </c>
      <c r="L60">
        <f>IF(C60=viz_helper!$B$1, 1, 0)</f>
        <v>0</v>
      </c>
      <c r="M60" t="str">
        <f t="shared" si="0"/>
        <v/>
      </c>
      <c r="N60">
        <f>L60*H60</f>
        <v>0</v>
      </c>
      <c r="O60">
        <f>L60*I60</f>
        <v>0</v>
      </c>
      <c r="Q60" t="str">
        <f t="shared" si="1"/>
        <v>Martin</v>
      </c>
      <c r="R60" t="s">
        <v>259</v>
      </c>
      <c r="S60" s="23">
        <f>H60</f>
        <v>91.869918699186996</v>
      </c>
      <c r="T60" s="23">
        <f>I60</f>
        <v>15.4471544715447</v>
      </c>
    </row>
    <row r="61" spans="1:20" x14ac:dyDescent="0.25">
      <c r="A61">
        <v>119</v>
      </c>
      <c r="B61" t="s">
        <v>146</v>
      </c>
      <c r="C61" t="s">
        <v>206</v>
      </c>
      <c r="D61">
        <v>37119</v>
      </c>
      <c r="E61">
        <v>7035</v>
      </c>
      <c r="F61">
        <v>663</v>
      </c>
      <c r="G61">
        <v>6422</v>
      </c>
      <c r="H61">
        <v>91.286425017768295</v>
      </c>
      <c r="I61">
        <v>9.4243070362473293</v>
      </c>
      <c r="L61">
        <f>IF(C61=viz_helper!$B$1, 1, 0)</f>
        <v>0</v>
      </c>
      <c r="M61" t="str">
        <f t="shared" si="0"/>
        <v/>
      </c>
      <c r="N61">
        <f>L61*H61</f>
        <v>0</v>
      </c>
      <c r="O61">
        <f>L61*I61</f>
        <v>0</v>
      </c>
      <c r="Q61" t="str">
        <f t="shared" si="1"/>
        <v>Mecklenburg</v>
      </c>
      <c r="R61" t="s">
        <v>259</v>
      </c>
      <c r="S61" s="23">
        <f>H61</f>
        <v>91.286425017768295</v>
      </c>
      <c r="T61" s="23">
        <f>I61</f>
        <v>9.4243070362473293</v>
      </c>
    </row>
    <row r="62" spans="1:20" x14ac:dyDescent="0.25">
      <c r="A62">
        <v>121</v>
      </c>
      <c r="B62" t="s">
        <v>146</v>
      </c>
      <c r="C62" t="s">
        <v>207</v>
      </c>
      <c r="D62">
        <v>37121</v>
      </c>
      <c r="E62">
        <v>81</v>
      </c>
      <c r="F62">
        <v>10</v>
      </c>
      <c r="G62">
        <v>76</v>
      </c>
      <c r="H62">
        <v>93.827160493827193</v>
      </c>
      <c r="I62">
        <v>12.3456790123457</v>
      </c>
      <c r="L62">
        <f>IF(C62=viz_helper!$B$1, 1, 0)</f>
        <v>0</v>
      </c>
      <c r="M62" t="str">
        <f t="shared" si="0"/>
        <v/>
      </c>
      <c r="N62">
        <f>L62*H62</f>
        <v>0</v>
      </c>
      <c r="O62">
        <f>L62*I62</f>
        <v>0</v>
      </c>
      <c r="Q62" t="str">
        <f t="shared" si="1"/>
        <v>Mitchell</v>
      </c>
      <c r="R62" t="s">
        <v>259</v>
      </c>
      <c r="S62" s="23">
        <f>H62</f>
        <v>93.827160493827193</v>
      </c>
      <c r="T62" s="23">
        <f>I62</f>
        <v>12.3456790123457</v>
      </c>
    </row>
    <row r="63" spans="1:20" x14ac:dyDescent="0.25">
      <c r="A63">
        <v>123</v>
      </c>
      <c r="B63" t="s">
        <v>146</v>
      </c>
      <c r="C63" t="s">
        <v>208</v>
      </c>
      <c r="D63">
        <v>37123</v>
      </c>
      <c r="E63">
        <v>166</v>
      </c>
      <c r="F63">
        <v>19</v>
      </c>
      <c r="G63">
        <v>149</v>
      </c>
      <c r="H63">
        <v>89.759036144578303</v>
      </c>
      <c r="I63">
        <v>11.445783132530099</v>
      </c>
      <c r="L63">
        <f>IF(C63=viz_helper!$B$1, 1, 0)</f>
        <v>0</v>
      </c>
      <c r="M63" t="str">
        <f t="shared" si="0"/>
        <v/>
      </c>
      <c r="N63">
        <f>L63*H63</f>
        <v>0</v>
      </c>
      <c r="O63">
        <f>L63*I63</f>
        <v>0</v>
      </c>
      <c r="Q63" t="str">
        <f t="shared" si="1"/>
        <v>Montgomery</v>
      </c>
      <c r="R63" t="s">
        <v>259</v>
      </c>
      <c r="S63" s="23">
        <f>H63</f>
        <v>89.759036144578303</v>
      </c>
      <c r="T63" s="23">
        <f>I63</f>
        <v>11.445783132530099</v>
      </c>
    </row>
    <row r="64" spans="1:20" x14ac:dyDescent="0.25">
      <c r="A64">
        <v>125</v>
      </c>
      <c r="B64" t="s">
        <v>146</v>
      </c>
      <c r="C64" t="s">
        <v>209</v>
      </c>
      <c r="D64">
        <v>37125</v>
      </c>
      <c r="E64">
        <v>478</v>
      </c>
      <c r="F64">
        <v>39</v>
      </c>
      <c r="G64">
        <v>436</v>
      </c>
      <c r="H64">
        <v>91.213389121338906</v>
      </c>
      <c r="I64">
        <v>8.1589958158995799</v>
      </c>
      <c r="L64">
        <f>IF(C64=viz_helper!$B$1, 1, 0)</f>
        <v>0</v>
      </c>
      <c r="M64" t="str">
        <f t="shared" si="0"/>
        <v/>
      </c>
      <c r="N64">
        <f>L64*H64</f>
        <v>0</v>
      </c>
      <c r="O64">
        <f>L64*I64</f>
        <v>0</v>
      </c>
      <c r="Q64" t="str">
        <f t="shared" si="1"/>
        <v>Moore</v>
      </c>
      <c r="R64" t="s">
        <v>259</v>
      </c>
      <c r="S64" s="23">
        <f>H64</f>
        <v>91.213389121338906</v>
      </c>
      <c r="T64" s="23">
        <f>I64</f>
        <v>8.1589958158995799</v>
      </c>
    </row>
    <row r="65" spans="1:20" x14ac:dyDescent="0.25">
      <c r="A65">
        <v>127</v>
      </c>
      <c r="B65" t="s">
        <v>146</v>
      </c>
      <c r="C65" t="s">
        <v>210</v>
      </c>
      <c r="D65">
        <v>37127</v>
      </c>
      <c r="E65">
        <v>596</v>
      </c>
      <c r="F65">
        <v>48</v>
      </c>
      <c r="G65">
        <v>524</v>
      </c>
      <c r="H65">
        <v>87.919463087248303</v>
      </c>
      <c r="I65">
        <v>8.0536912751677807</v>
      </c>
      <c r="L65">
        <f>IF(C65=viz_helper!$B$1, 1, 0)</f>
        <v>0</v>
      </c>
      <c r="M65" t="str">
        <f t="shared" si="0"/>
        <v/>
      </c>
      <c r="N65">
        <f>L65*H65</f>
        <v>0</v>
      </c>
      <c r="O65">
        <f>L65*I65</f>
        <v>0</v>
      </c>
      <c r="Q65" t="str">
        <f t="shared" si="1"/>
        <v>Nash</v>
      </c>
      <c r="R65" t="s">
        <v>259</v>
      </c>
      <c r="S65" s="23">
        <f>H65</f>
        <v>87.919463087248303</v>
      </c>
      <c r="T65" s="23">
        <f>I65</f>
        <v>8.0536912751677807</v>
      </c>
    </row>
    <row r="66" spans="1:20" x14ac:dyDescent="0.25">
      <c r="A66">
        <v>129</v>
      </c>
      <c r="B66" t="s">
        <v>146</v>
      </c>
      <c r="C66" t="s">
        <v>211</v>
      </c>
      <c r="D66">
        <v>37129</v>
      </c>
      <c r="E66">
        <v>1127</v>
      </c>
      <c r="F66">
        <v>105</v>
      </c>
      <c r="G66">
        <v>1036</v>
      </c>
      <c r="H66">
        <v>91.925465838509297</v>
      </c>
      <c r="I66">
        <v>9.3167701863354004</v>
      </c>
      <c r="L66">
        <f>IF(C66=viz_helper!$B$1, 1, 0)</f>
        <v>0</v>
      </c>
      <c r="M66" t="str">
        <f t="shared" si="0"/>
        <v/>
      </c>
      <c r="N66">
        <f>L66*H66</f>
        <v>0</v>
      </c>
      <c r="O66">
        <f>L66*I66</f>
        <v>0</v>
      </c>
      <c r="Q66" t="str">
        <f t="shared" si="1"/>
        <v>New Hanover</v>
      </c>
      <c r="R66" t="s">
        <v>259</v>
      </c>
      <c r="S66" s="23">
        <f>H66</f>
        <v>91.925465838509297</v>
      </c>
      <c r="T66" s="23">
        <f>I66</f>
        <v>9.3167701863354004</v>
      </c>
    </row>
    <row r="67" spans="1:20" x14ac:dyDescent="0.25">
      <c r="A67">
        <v>131</v>
      </c>
      <c r="B67" t="s">
        <v>146</v>
      </c>
      <c r="C67" t="s">
        <v>212</v>
      </c>
      <c r="D67">
        <v>37131</v>
      </c>
      <c r="E67">
        <v>95</v>
      </c>
      <c r="F67">
        <v>14</v>
      </c>
      <c r="G67">
        <v>85</v>
      </c>
      <c r="H67">
        <v>89.473684210526301</v>
      </c>
      <c r="I67">
        <v>14.7368421052632</v>
      </c>
      <c r="L67">
        <f>IF(C67=viz_helper!$B$1, 1, 0)</f>
        <v>0</v>
      </c>
      <c r="M67" t="str">
        <f t="shared" ref="M67:M103" si="2">IF(L67,C67, "")</f>
        <v/>
      </c>
      <c r="N67">
        <f>L67*H67</f>
        <v>0</v>
      </c>
      <c r="O67">
        <f>L67*I67</f>
        <v>0</v>
      </c>
      <c r="Q67" t="str">
        <f t="shared" ref="Q67:Q101" si="3">C67</f>
        <v>Northampton</v>
      </c>
      <c r="R67" t="s">
        <v>259</v>
      </c>
      <c r="S67" s="23">
        <f>H67</f>
        <v>89.473684210526301</v>
      </c>
      <c r="T67" s="23">
        <f>I67</f>
        <v>14.7368421052632</v>
      </c>
    </row>
    <row r="68" spans="1:20" x14ac:dyDescent="0.25">
      <c r="A68">
        <v>133</v>
      </c>
      <c r="B68" t="s">
        <v>146</v>
      </c>
      <c r="C68" t="s">
        <v>213</v>
      </c>
      <c r="D68">
        <v>37133</v>
      </c>
      <c r="E68">
        <v>2339</v>
      </c>
      <c r="F68">
        <v>173</v>
      </c>
      <c r="G68">
        <v>2127</v>
      </c>
      <c r="H68">
        <v>90.936297563061103</v>
      </c>
      <c r="I68">
        <v>7.3963232150491702</v>
      </c>
      <c r="L68">
        <f>IF(C68=viz_helper!$B$1, 1, 0)</f>
        <v>0</v>
      </c>
      <c r="M68" t="str">
        <f t="shared" si="2"/>
        <v/>
      </c>
      <c r="N68">
        <f>L68*H68</f>
        <v>0</v>
      </c>
      <c r="O68">
        <f>L68*I68</f>
        <v>0</v>
      </c>
      <c r="Q68" t="str">
        <f t="shared" si="3"/>
        <v>Onslow</v>
      </c>
      <c r="R68" t="s">
        <v>259</v>
      </c>
      <c r="S68" s="23">
        <f>H68</f>
        <v>90.936297563061103</v>
      </c>
      <c r="T68" s="23">
        <f>I68</f>
        <v>7.3963232150491702</v>
      </c>
    </row>
    <row r="69" spans="1:20" x14ac:dyDescent="0.25">
      <c r="A69">
        <v>135</v>
      </c>
      <c r="B69" t="s">
        <v>146</v>
      </c>
      <c r="C69" t="s">
        <v>214</v>
      </c>
      <c r="D69">
        <v>37135</v>
      </c>
      <c r="E69">
        <v>633</v>
      </c>
      <c r="F69">
        <v>48</v>
      </c>
      <c r="G69">
        <v>553</v>
      </c>
      <c r="H69">
        <v>87.361769352290693</v>
      </c>
      <c r="I69">
        <v>7.5829383886255899</v>
      </c>
      <c r="L69">
        <f>IF(C69=viz_helper!$B$1, 1, 0)</f>
        <v>0</v>
      </c>
      <c r="M69" t="str">
        <f t="shared" si="2"/>
        <v/>
      </c>
      <c r="N69">
        <f>L69*H69</f>
        <v>0</v>
      </c>
      <c r="O69">
        <f>L69*I69</f>
        <v>0</v>
      </c>
      <c r="Q69" t="str">
        <f t="shared" si="3"/>
        <v>Orange</v>
      </c>
      <c r="R69" t="s">
        <v>259</v>
      </c>
      <c r="S69" s="23">
        <f>H69</f>
        <v>87.361769352290693</v>
      </c>
      <c r="T69" s="23">
        <f>I69</f>
        <v>7.5829383886255899</v>
      </c>
    </row>
    <row r="70" spans="1:20" x14ac:dyDescent="0.25">
      <c r="A70">
        <v>137</v>
      </c>
      <c r="B70" t="s">
        <v>146</v>
      </c>
      <c r="C70" t="s">
        <v>215</v>
      </c>
      <c r="D70">
        <v>37137</v>
      </c>
      <c r="E70">
        <v>47</v>
      </c>
      <c r="F70">
        <v>1</v>
      </c>
      <c r="G70">
        <v>45</v>
      </c>
      <c r="H70">
        <v>95.744680851063805</v>
      </c>
      <c r="I70">
        <v>2.12765957446809</v>
      </c>
      <c r="L70">
        <f>IF(C70=viz_helper!$B$1, 1, 0)</f>
        <v>0</v>
      </c>
      <c r="M70" t="str">
        <f t="shared" si="2"/>
        <v/>
      </c>
      <c r="N70">
        <f>L70*H70</f>
        <v>0</v>
      </c>
      <c r="O70">
        <f>L70*I70</f>
        <v>0</v>
      </c>
      <c r="Q70" t="str">
        <f t="shared" si="3"/>
        <v>Pamlico</v>
      </c>
      <c r="R70" t="s">
        <v>259</v>
      </c>
      <c r="S70" s="23">
        <f>H70</f>
        <v>95.744680851063805</v>
      </c>
      <c r="T70" s="23">
        <f>I70</f>
        <v>2.12765957446809</v>
      </c>
    </row>
    <row r="71" spans="1:20" x14ac:dyDescent="0.25">
      <c r="A71">
        <v>139</v>
      </c>
      <c r="B71" t="s">
        <v>146</v>
      </c>
      <c r="C71" t="s">
        <v>216</v>
      </c>
      <c r="D71">
        <v>37139</v>
      </c>
      <c r="E71">
        <v>210</v>
      </c>
      <c r="F71">
        <v>15</v>
      </c>
      <c r="G71">
        <v>197</v>
      </c>
      <c r="H71">
        <v>93.809523809523796</v>
      </c>
      <c r="I71">
        <v>7.1428571428571397</v>
      </c>
      <c r="L71">
        <f>IF(C71=viz_helper!$B$1, 1, 0)</f>
        <v>0</v>
      </c>
      <c r="M71" t="str">
        <f t="shared" si="2"/>
        <v/>
      </c>
      <c r="N71">
        <f>L71*H71</f>
        <v>0</v>
      </c>
      <c r="O71">
        <f>L71*I71</f>
        <v>0</v>
      </c>
      <c r="Q71" t="str">
        <f t="shared" si="3"/>
        <v>Pasquotank</v>
      </c>
      <c r="R71" t="s">
        <v>259</v>
      </c>
      <c r="S71" s="23">
        <f>H71</f>
        <v>93.809523809523796</v>
      </c>
      <c r="T71" s="23">
        <f>I71</f>
        <v>7.1428571428571397</v>
      </c>
    </row>
    <row r="72" spans="1:20" x14ac:dyDescent="0.25">
      <c r="A72">
        <v>141</v>
      </c>
      <c r="B72" t="s">
        <v>146</v>
      </c>
      <c r="C72" t="s">
        <v>217</v>
      </c>
      <c r="D72">
        <v>37141</v>
      </c>
      <c r="E72">
        <v>301</v>
      </c>
      <c r="F72">
        <v>27</v>
      </c>
      <c r="G72">
        <v>275</v>
      </c>
      <c r="H72">
        <v>91.362126245847193</v>
      </c>
      <c r="I72">
        <v>8.9700996677740896</v>
      </c>
      <c r="L72">
        <f>IF(C72=viz_helper!$B$1, 1, 0)</f>
        <v>0</v>
      </c>
      <c r="M72" t="str">
        <f t="shared" si="2"/>
        <v/>
      </c>
      <c r="N72">
        <f>L72*H72</f>
        <v>0</v>
      </c>
      <c r="O72">
        <f>L72*I72</f>
        <v>0</v>
      </c>
      <c r="Q72" t="str">
        <f t="shared" si="3"/>
        <v>Pender</v>
      </c>
      <c r="R72" t="s">
        <v>259</v>
      </c>
      <c r="S72" s="23">
        <f>H72</f>
        <v>91.362126245847193</v>
      </c>
      <c r="T72" s="23">
        <f>I72</f>
        <v>8.9700996677740896</v>
      </c>
    </row>
    <row r="73" spans="1:20" x14ac:dyDescent="0.25">
      <c r="A73">
        <v>143</v>
      </c>
      <c r="B73" t="s">
        <v>146</v>
      </c>
      <c r="C73" t="s">
        <v>218</v>
      </c>
      <c r="D73">
        <v>37143</v>
      </c>
      <c r="E73">
        <v>63</v>
      </c>
      <c r="F73">
        <v>4</v>
      </c>
      <c r="G73">
        <v>60</v>
      </c>
      <c r="H73">
        <v>95.238095238095198</v>
      </c>
      <c r="I73">
        <v>6.3492063492063497</v>
      </c>
      <c r="L73">
        <f>IF(C73=viz_helper!$B$1, 1, 0)</f>
        <v>0</v>
      </c>
      <c r="M73" t="str">
        <f t="shared" si="2"/>
        <v/>
      </c>
      <c r="N73">
        <f>L73*H73</f>
        <v>0</v>
      </c>
      <c r="O73">
        <f>L73*I73</f>
        <v>0</v>
      </c>
      <c r="Q73" t="str">
        <f t="shared" si="3"/>
        <v>Perquimans</v>
      </c>
      <c r="R73" t="s">
        <v>259</v>
      </c>
      <c r="S73" s="23">
        <f>H73</f>
        <v>95.238095238095198</v>
      </c>
      <c r="T73" s="23">
        <f>I73</f>
        <v>6.3492063492063497</v>
      </c>
    </row>
    <row r="74" spans="1:20" x14ac:dyDescent="0.25">
      <c r="A74">
        <v>145</v>
      </c>
      <c r="B74" t="s">
        <v>146</v>
      </c>
      <c r="C74" t="s">
        <v>219</v>
      </c>
      <c r="D74">
        <v>37145</v>
      </c>
      <c r="E74">
        <v>184</v>
      </c>
      <c r="F74">
        <v>8</v>
      </c>
      <c r="G74">
        <v>161</v>
      </c>
      <c r="H74">
        <v>87.5</v>
      </c>
      <c r="I74">
        <v>4.3478260869565197</v>
      </c>
      <c r="L74">
        <f>IF(C74=viz_helper!$B$1, 1, 0)</f>
        <v>0</v>
      </c>
      <c r="M74" t="str">
        <f t="shared" si="2"/>
        <v/>
      </c>
      <c r="N74">
        <f>L74*H74</f>
        <v>0</v>
      </c>
      <c r="O74">
        <f>L74*I74</f>
        <v>0</v>
      </c>
      <c r="Q74" t="str">
        <f t="shared" si="3"/>
        <v>Person</v>
      </c>
      <c r="R74" t="s">
        <v>259</v>
      </c>
      <c r="S74" s="23">
        <f>H74</f>
        <v>87.5</v>
      </c>
      <c r="T74" s="23">
        <f>I74</f>
        <v>4.3478260869565197</v>
      </c>
    </row>
    <row r="75" spans="1:20" x14ac:dyDescent="0.25">
      <c r="A75">
        <v>147</v>
      </c>
      <c r="B75" t="s">
        <v>146</v>
      </c>
      <c r="C75" t="s">
        <v>220</v>
      </c>
      <c r="D75">
        <v>37147</v>
      </c>
      <c r="E75">
        <v>1139</v>
      </c>
      <c r="F75">
        <v>123</v>
      </c>
      <c r="G75">
        <v>1082</v>
      </c>
      <c r="H75">
        <v>94.995610184372296</v>
      </c>
      <c r="I75">
        <v>10.7989464442493</v>
      </c>
      <c r="L75">
        <f>IF(C75=viz_helper!$B$1, 1, 0)</f>
        <v>0</v>
      </c>
      <c r="M75" t="str">
        <f t="shared" si="2"/>
        <v/>
      </c>
      <c r="N75">
        <f>L75*H75</f>
        <v>0</v>
      </c>
      <c r="O75">
        <f>L75*I75</f>
        <v>0</v>
      </c>
      <c r="Q75" t="str">
        <f t="shared" si="3"/>
        <v>Pitt</v>
      </c>
      <c r="R75" t="s">
        <v>259</v>
      </c>
      <c r="S75" s="23">
        <f>H75</f>
        <v>94.995610184372296</v>
      </c>
      <c r="T75" s="23">
        <f>I75</f>
        <v>10.7989464442493</v>
      </c>
    </row>
    <row r="76" spans="1:20" x14ac:dyDescent="0.25">
      <c r="A76">
        <v>149</v>
      </c>
      <c r="B76" t="s">
        <v>146</v>
      </c>
      <c r="C76" t="s">
        <v>221</v>
      </c>
      <c r="D76">
        <v>37149</v>
      </c>
      <c r="E76">
        <v>60</v>
      </c>
      <c r="F76">
        <v>3</v>
      </c>
      <c r="G76">
        <v>55</v>
      </c>
      <c r="H76">
        <v>91.6666666666667</v>
      </c>
      <c r="I76">
        <v>5</v>
      </c>
      <c r="L76">
        <f>IF(C76=viz_helper!$B$1, 1, 0)</f>
        <v>0</v>
      </c>
      <c r="M76" t="str">
        <f t="shared" si="2"/>
        <v/>
      </c>
      <c r="N76">
        <f>L76*H76</f>
        <v>0</v>
      </c>
      <c r="O76">
        <f>L76*I76</f>
        <v>0</v>
      </c>
      <c r="Q76" t="str">
        <f t="shared" si="3"/>
        <v>Polk</v>
      </c>
      <c r="R76" t="s">
        <v>259</v>
      </c>
      <c r="S76" s="23">
        <f>H76</f>
        <v>91.6666666666667</v>
      </c>
      <c r="T76" s="23">
        <f>I76</f>
        <v>5</v>
      </c>
    </row>
    <row r="77" spans="1:20" x14ac:dyDescent="0.25">
      <c r="A77">
        <v>151</v>
      </c>
      <c r="B77" t="s">
        <v>146</v>
      </c>
      <c r="C77" t="s">
        <v>222</v>
      </c>
      <c r="D77">
        <v>37151</v>
      </c>
      <c r="E77">
        <v>817</v>
      </c>
      <c r="F77">
        <v>85</v>
      </c>
      <c r="G77">
        <v>726</v>
      </c>
      <c r="H77">
        <v>88.861689106487106</v>
      </c>
      <c r="I77">
        <v>10.4039167686659</v>
      </c>
      <c r="L77">
        <f>IF(C77=viz_helper!$B$1, 1, 0)</f>
        <v>0</v>
      </c>
      <c r="M77" t="str">
        <f t="shared" si="2"/>
        <v/>
      </c>
      <c r="N77">
        <f>L77*H77</f>
        <v>0</v>
      </c>
      <c r="O77">
        <f>L77*I77</f>
        <v>0</v>
      </c>
      <c r="Q77" t="str">
        <f t="shared" si="3"/>
        <v>Randolph</v>
      </c>
      <c r="R77" t="s">
        <v>259</v>
      </c>
      <c r="S77" s="23">
        <f>H77</f>
        <v>88.861689106487106</v>
      </c>
      <c r="T77" s="23">
        <f>I77</f>
        <v>10.4039167686659</v>
      </c>
    </row>
    <row r="78" spans="1:20" x14ac:dyDescent="0.25">
      <c r="A78">
        <v>153</v>
      </c>
      <c r="B78" t="s">
        <v>146</v>
      </c>
      <c r="C78" t="s">
        <v>223</v>
      </c>
      <c r="D78">
        <v>37153</v>
      </c>
      <c r="E78">
        <v>270</v>
      </c>
      <c r="F78">
        <v>38</v>
      </c>
      <c r="G78">
        <v>237</v>
      </c>
      <c r="H78">
        <v>87.7777777777778</v>
      </c>
      <c r="I78">
        <v>14.074074074074099</v>
      </c>
      <c r="L78">
        <f>IF(C78=viz_helper!$B$1, 1, 0)</f>
        <v>0</v>
      </c>
      <c r="M78" t="str">
        <f t="shared" si="2"/>
        <v/>
      </c>
      <c r="N78">
        <f>L78*H78</f>
        <v>0</v>
      </c>
      <c r="O78">
        <f>L78*I78</f>
        <v>0</v>
      </c>
      <c r="Q78" t="str">
        <f t="shared" si="3"/>
        <v>Richmond</v>
      </c>
      <c r="R78" t="s">
        <v>259</v>
      </c>
      <c r="S78" s="23">
        <f>H78</f>
        <v>87.7777777777778</v>
      </c>
      <c r="T78" s="23">
        <f>I78</f>
        <v>14.074074074074099</v>
      </c>
    </row>
    <row r="79" spans="1:20" x14ac:dyDescent="0.25">
      <c r="A79">
        <v>155</v>
      </c>
      <c r="B79" t="s">
        <v>146</v>
      </c>
      <c r="C79" t="s">
        <v>224</v>
      </c>
      <c r="D79">
        <v>37155</v>
      </c>
      <c r="E79">
        <v>937</v>
      </c>
      <c r="F79">
        <v>121</v>
      </c>
      <c r="G79">
        <v>808</v>
      </c>
      <c r="H79">
        <v>86.232657417289204</v>
      </c>
      <c r="I79">
        <v>12.913553895410899</v>
      </c>
      <c r="L79">
        <f>IF(C79=viz_helper!$B$1, 1, 0)</f>
        <v>0</v>
      </c>
      <c r="M79" t="str">
        <f t="shared" si="2"/>
        <v/>
      </c>
      <c r="N79">
        <f>L79*H79</f>
        <v>0</v>
      </c>
      <c r="O79">
        <f>L79*I79</f>
        <v>0</v>
      </c>
      <c r="Q79" t="str">
        <f t="shared" si="3"/>
        <v>Robeson</v>
      </c>
      <c r="R79" t="s">
        <v>259</v>
      </c>
      <c r="S79" s="23">
        <f>H79</f>
        <v>86.232657417289204</v>
      </c>
      <c r="T79" s="23">
        <f>I79</f>
        <v>12.913553895410899</v>
      </c>
    </row>
    <row r="80" spans="1:20" x14ac:dyDescent="0.25">
      <c r="A80">
        <v>157</v>
      </c>
      <c r="B80" t="s">
        <v>146</v>
      </c>
      <c r="C80" t="s">
        <v>225</v>
      </c>
      <c r="D80">
        <v>37157</v>
      </c>
      <c r="E80">
        <v>502</v>
      </c>
      <c r="F80">
        <v>39</v>
      </c>
      <c r="G80">
        <v>467</v>
      </c>
      <c r="H80">
        <v>93.027888446215101</v>
      </c>
      <c r="I80">
        <v>7.7689243027888404</v>
      </c>
      <c r="L80">
        <f>IF(C80=viz_helper!$B$1, 1, 0)</f>
        <v>0</v>
      </c>
      <c r="M80" t="str">
        <f t="shared" si="2"/>
        <v/>
      </c>
      <c r="N80">
        <f>L80*H80</f>
        <v>0</v>
      </c>
      <c r="O80">
        <f>L80*I80</f>
        <v>0</v>
      </c>
      <c r="Q80" t="str">
        <f t="shared" si="3"/>
        <v>Rockingham</v>
      </c>
      <c r="R80" t="s">
        <v>259</v>
      </c>
      <c r="S80" s="23">
        <f>H80</f>
        <v>93.027888446215101</v>
      </c>
      <c r="T80" s="23">
        <f>I80</f>
        <v>7.7689243027888404</v>
      </c>
    </row>
    <row r="81" spans="1:20" x14ac:dyDescent="0.25">
      <c r="A81">
        <v>159</v>
      </c>
      <c r="B81" t="s">
        <v>146</v>
      </c>
      <c r="C81" t="s">
        <v>226</v>
      </c>
      <c r="D81">
        <v>37159</v>
      </c>
      <c r="E81">
        <v>818</v>
      </c>
      <c r="F81">
        <v>91</v>
      </c>
      <c r="G81">
        <v>744</v>
      </c>
      <c r="H81">
        <v>90.953545232273797</v>
      </c>
      <c r="I81">
        <v>11.124694376528099</v>
      </c>
      <c r="L81">
        <f>IF(C81=viz_helper!$B$1, 1, 0)</f>
        <v>0</v>
      </c>
      <c r="M81" t="str">
        <f t="shared" si="2"/>
        <v/>
      </c>
      <c r="N81">
        <f>L81*H81</f>
        <v>0</v>
      </c>
      <c r="O81">
        <f>L81*I81</f>
        <v>0</v>
      </c>
      <c r="Q81" t="str">
        <f t="shared" si="3"/>
        <v>Rowan</v>
      </c>
      <c r="R81" t="s">
        <v>259</v>
      </c>
      <c r="S81" s="23">
        <f>H81</f>
        <v>90.953545232273797</v>
      </c>
      <c r="T81" s="23">
        <f>I81</f>
        <v>11.124694376528099</v>
      </c>
    </row>
    <row r="82" spans="1:20" x14ac:dyDescent="0.25">
      <c r="A82">
        <v>161</v>
      </c>
      <c r="B82" t="s">
        <v>146</v>
      </c>
      <c r="C82" t="s">
        <v>227</v>
      </c>
      <c r="D82">
        <v>37161</v>
      </c>
      <c r="E82">
        <v>345</v>
      </c>
      <c r="F82">
        <v>25</v>
      </c>
      <c r="G82">
        <v>322</v>
      </c>
      <c r="H82">
        <v>93.3333333333333</v>
      </c>
      <c r="I82">
        <v>7.2463768115942004</v>
      </c>
      <c r="L82">
        <f>IF(C82=viz_helper!$B$1, 1, 0)</f>
        <v>0</v>
      </c>
      <c r="M82" t="str">
        <f t="shared" si="2"/>
        <v/>
      </c>
      <c r="N82">
        <f>L82*H82</f>
        <v>0</v>
      </c>
      <c r="O82">
        <f>L82*I82</f>
        <v>0</v>
      </c>
      <c r="Q82" t="str">
        <f t="shared" si="3"/>
        <v>Rutherford</v>
      </c>
      <c r="R82" t="s">
        <v>259</v>
      </c>
      <c r="S82" s="23">
        <f>H82</f>
        <v>93.3333333333333</v>
      </c>
      <c r="T82" s="23">
        <f>I82</f>
        <v>7.2463768115942004</v>
      </c>
    </row>
    <row r="83" spans="1:20" x14ac:dyDescent="0.25">
      <c r="A83">
        <v>163</v>
      </c>
      <c r="B83" t="s">
        <v>146</v>
      </c>
      <c r="C83" t="s">
        <v>228</v>
      </c>
      <c r="D83">
        <v>37163</v>
      </c>
      <c r="E83">
        <v>445</v>
      </c>
      <c r="F83">
        <v>46</v>
      </c>
      <c r="G83">
        <v>400</v>
      </c>
      <c r="H83">
        <v>89.887640449438194</v>
      </c>
      <c r="I83">
        <v>10.337078651685401</v>
      </c>
      <c r="L83">
        <f>IF(C83=viz_helper!$B$1, 1, 0)</f>
        <v>1</v>
      </c>
      <c r="M83" t="str">
        <f t="shared" si="2"/>
        <v>Sampson</v>
      </c>
      <c r="N83">
        <f>L83*H83</f>
        <v>89.887640449438194</v>
      </c>
      <c r="O83">
        <f>L83*I83</f>
        <v>10.337078651685401</v>
      </c>
      <c r="Q83" t="str">
        <f t="shared" si="3"/>
        <v>Sampson</v>
      </c>
      <c r="R83" t="s">
        <v>259</v>
      </c>
      <c r="S83" s="23">
        <f>H83</f>
        <v>89.887640449438194</v>
      </c>
      <c r="T83" s="23">
        <f>I83</f>
        <v>10.337078651685401</v>
      </c>
    </row>
    <row r="84" spans="1:20" x14ac:dyDescent="0.25">
      <c r="A84">
        <v>165</v>
      </c>
      <c r="B84" t="s">
        <v>146</v>
      </c>
      <c r="C84" t="s">
        <v>229</v>
      </c>
      <c r="D84">
        <v>37165</v>
      </c>
      <c r="E84">
        <v>243</v>
      </c>
      <c r="F84">
        <v>30</v>
      </c>
      <c r="G84">
        <v>228</v>
      </c>
      <c r="H84">
        <v>93.827160493827193</v>
      </c>
      <c r="I84">
        <v>12.3456790123457</v>
      </c>
      <c r="L84">
        <f>IF(C84=viz_helper!$B$1, 1, 0)</f>
        <v>0</v>
      </c>
      <c r="M84" t="str">
        <f t="shared" si="2"/>
        <v/>
      </c>
      <c r="N84">
        <f>L84*H84</f>
        <v>0</v>
      </c>
      <c r="O84">
        <f>L84*I84</f>
        <v>0</v>
      </c>
      <c r="Q84" t="str">
        <f t="shared" si="3"/>
        <v>Scotland</v>
      </c>
      <c r="R84" t="s">
        <v>259</v>
      </c>
      <c r="S84" s="23">
        <f>H84</f>
        <v>93.827160493827193</v>
      </c>
      <c r="T84" s="23">
        <f>I84</f>
        <v>12.3456790123457</v>
      </c>
    </row>
    <row r="85" spans="1:20" x14ac:dyDescent="0.25">
      <c r="A85">
        <v>167</v>
      </c>
      <c r="B85" t="s">
        <v>146</v>
      </c>
      <c r="C85" t="s">
        <v>230</v>
      </c>
      <c r="D85">
        <v>37167</v>
      </c>
      <c r="E85">
        <v>340</v>
      </c>
      <c r="F85">
        <v>34</v>
      </c>
      <c r="G85">
        <v>318</v>
      </c>
      <c r="H85">
        <v>93.529411764705898</v>
      </c>
      <c r="I85">
        <v>10</v>
      </c>
      <c r="L85">
        <f>IF(C85=viz_helper!$B$1, 1, 0)</f>
        <v>0</v>
      </c>
      <c r="M85" t="str">
        <f t="shared" si="2"/>
        <v/>
      </c>
      <c r="N85">
        <f>L85*H85</f>
        <v>0</v>
      </c>
      <c r="O85">
        <f>L85*I85</f>
        <v>0</v>
      </c>
      <c r="Q85" t="str">
        <f t="shared" si="3"/>
        <v>Stanly</v>
      </c>
      <c r="R85" t="s">
        <v>259</v>
      </c>
      <c r="S85" s="23">
        <f>H85</f>
        <v>93.529411764705898</v>
      </c>
      <c r="T85" s="23">
        <f>I85</f>
        <v>10</v>
      </c>
    </row>
    <row r="86" spans="1:20" x14ac:dyDescent="0.25">
      <c r="A86">
        <v>169</v>
      </c>
      <c r="B86" t="s">
        <v>146</v>
      </c>
      <c r="C86" t="s">
        <v>231</v>
      </c>
      <c r="D86">
        <v>37169</v>
      </c>
      <c r="E86">
        <v>207</v>
      </c>
      <c r="F86">
        <v>20</v>
      </c>
      <c r="G86">
        <v>195</v>
      </c>
      <c r="H86">
        <v>94.202898550724598</v>
      </c>
      <c r="I86">
        <v>9.6618357487922708</v>
      </c>
      <c r="L86">
        <f>IF(C86=viz_helper!$B$1, 1, 0)</f>
        <v>0</v>
      </c>
      <c r="M86" t="str">
        <f t="shared" si="2"/>
        <v/>
      </c>
      <c r="N86">
        <f>L86*H86</f>
        <v>0</v>
      </c>
      <c r="O86">
        <f>L86*I86</f>
        <v>0</v>
      </c>
      <c r="Q86" t="str">
        <f t="shared" si="3"/>
        <v>Stokes</v>
      </c>
      <c r="R86" t="s">
        <v>259</v>
      </c>
      <c r="S86" s="23">
        <f>H86</f>
        <v>94.202898550724598</v>
      </c>
      <c r="T86" s="23">
        <f>I86</f>
        <v>9.6618357487922708</v>
      </c>
    </row>
    <row r="87" spans="1:20" x14ac:dyDescent="0.25">
      <c r="A87">
        <v>171</v>
      </c>
      <c r="B87" t="s">
        <v>146</v>
      </c>
      <c r="C87" t="s">
        <v>232</v>
      </c>
      <c r="D87">
        <v>37171</v>
      </c>
      <c r="E87">
        <v>414</v>
      </c>
      <c r="F87">
        <v>44</v>
      </c>
      <c r="G87">
        <v>384</v>
      </c>
      <c r="H87">
        <v>92.753623188405797</v>
      </c>
      <c r="I87">
        <v>10.6280193236715</v>
      </c>
      <c r="L87">
        <f>IF(C87=viz_helper!$B$1, 1, 0)</f>
        <v>0</v>
      </c>
      <c r="M87" t="str">
        <f t="shared" si="2"/>
        <v/>
      </c>
      <c r="N87">
        <f>L87*H87</f>
        <v>0</v>
      </c>
      <c r="O87">
        <f>L87*I87</f>
        <v>0</v>
      </c>
      <c r="Q87" t="str">
        <f t="shared" si="3"/>
        <v>Surry</v>
      </c>
      <c r="R87" t="s">
        <v>259</v>
      </c>
      <c r="S87" s="23">
        <f>H87</f>
        <v>92.753623188405797</v>
      </c>
      <c r="T87" s="23">
        <f>I87</f>
        <v>10.6280193236715</v>
      </c>
    </row>
    <row r="88" spans="1:20" x14ac:dyDescent="0.25">
      <c r="A88">
        <v>173</v>
      </c>
      <c r="B88" t="s">
        <v>146</v>
      </c>
      <c r="C88" t="s">
        <v>233</v>
      </c>
      <c r="D88">
        <v>37173</v>
      </c>
      <c r="E88">
        <v>107</v>
      </c>
      <c r="F88">
        <v>15</v>
      </c>
      <c r="G88">
        <v>87</v>
      </c>
      <c r="H88">
        <v>81.308411214953296</v>
      </c>
      <c r="I88">
        <v>14.018691588785</v>
      </c>
      <c r="L88">
        <f>IF(C88=viz_helper!$B$1, 1, 0)</f>
        <v>0</v>
      </c>
      <c r="M88" t="str">
        <f t="shared" si="2"/>
        <v/>
      </c>
      <c r="N88">
        <f>L88*H88</f>
        <v>0</v>
      </c>
      <c r="O88">
        <f>L88*I88</f>
        <v>0</v>
      </c>
      <c r="Q88" t="str">
        <f t="shared" si="3"/>
        <v>Swain</v>
      </c>
      <c r="R88" t="s">
        <v>259</v>
      </c>
      <c r="S88" s="23">
        <f>H88</f>
        <v>81.308411214953296</v>
      </c>
      <c r="T88" s="23">
        <f>I88</f>
        <v>14.018691588785</v>
      </c>
    </row>
    <row r="89" spans="1:20" x14ac:dyDescent="0.25">
      <c r="A89">
        <v>175</v>
      </c>
      <c r="B89" t="s">
        <v>146</v>
      </c>
      <c r="C89" t="s">
        <v>234</v>
      </c>
      <c r="D89">
        <v>37175</v>
      </c>
      <c r="E89">
        <v>108</v>
      </c>
      <c r="F89">
        <v>12</v>
      </c>
      <c r="G89">
        <v>95</v>
      </c>
      <c r="H89">
        <v>87.962962962963005</v>
      </c>
      <c r="I89">
        <v>11.1111111111111</v>
      </c>
      <c r="L89">
        <f>IF(C89=viz_helper!$B$1, 1, 0)</f>
        <v>0</v>
      </c>
      <c r="M89" t="str">
        <f t="shared" si="2"/>
        <v/>
      </c>
      <c r="N89">
        <f>L89*H89</f>
        <v>0</v>
      </c>
      <c r="O89">
        <f>L89*I89</f>
        <v>0</v>
      </c>
      <c r="Q89" t="str">
        <f t="shared" si="3"/>
        <v>Transylvania</v>
      </c>
      <c r="R89" t="s">
        <v>259</v>
      </c>
      <c r="S89" s="23">
        <f>H89</f>
        <v>87.962962962963005</v>
      </c>
      <c r="T89" s="23">
        <f>I89</f>
        <v>11.1111111111111</v>
      </c>
    </row>
    <row r="90" spans="1:20" x14ac:dyDescent="0.25">
      <c r="A90">
        <v>177</v>
      </c>
      <c r="B90" t="s">
        <v>146</v>
      </c>
      <c r="C90" t="s">
        <v>235</v>
      </c>
      <c r="D90">
        <v>37177</v>
      </c>
      <c r="E90">
        <v>22</v>
      </c>
      <c r="F90">
        <v>3</v>
      </c>
      <c r="G90">
        <v>18</v>
      </c>
      <c r="H90">
        <v>81.818181818181799</v>
      </c>
      <c r="I90">
        <v>13.636363636363599</v>
      </c>
      <c r="L90">
        <f>IF(C90=viz_helper!$B$1, 1, 0)</f>
        <v>0</v>
      </c>
      <c r="M90" t="str">
        <f t="shared" si="2"/>
        <v/>
      </c>
      <c r="N90">
        <f>L90*H90</f>
        <v>0</v>
      </c>
      <c r="O90">
        <f>L90*I90</f>
        <v>0</v>
      </c>
      <c r="Q90" t="str">
        <f t="shared" si="3"/>
        <v>Tyrrell</v>
      </c>
      <c r="R90" t="s">
        <v>259</v>
      </c>
      <c r="S90" s="23">
        <f>H90</f>
        <v>81.818181818181799</v>
      </c>
      <c r="T90" s="23">
        <f>I90</f>
        <v>13.636363636363599</v>
      </c>
    </row>
    <row r="91" spans="1:20" x14ac:dyDescent="0.25">
      <c r="A91">
        <v>179</v>
      </c>
      <c r="B91" t="s">
        <v>146</v>
      </c>
      <c r="C91" t="s">
        <v>236</v>
      </c>
      <c r="D91">
        <v>37179</v>
      </c>
      <c r="E91">
        <v>1251</v>
      </c>
      <c r="F91">
        <v>100</v>
      </c>
      <c r="G91">
        <v>1123</v>
      </c>
      <c r="H91">
        <v>89.768185451638701</v>
      </c>
      <c r="I91">
        <v>7.9936051159072701</v>
      </c>
      <c r="L91">
        <f>IF(C91=viz_helper!$B$1, 1, 0)</f>
        <v>0</v>
      </c>
      <c r="M91" t="str">
        <f t="shared" si="2"/>
        <v/>
      </c>
      <c r="N91">
        <f>L91*H91</f>
        <v>0</v>
      </c>
      <c r="O91">
        <f>L91*I91</f>
        <v>0</v>
      </c>
      <c r="Q91" t="str">
        <f t="shared" si="3"/>
        <v>Union</v>
      </c>
      <c r="R91" t="s">
        <v>259</v>
      </c>
      <c r="S91" s="23">
        <f>H91</f>
        <v>89.768185451638701</v>
      </c>
      <c r="T91" s="23">
        <f>I91</f>
        <v>7.9936051159072701</v>
      </c>
    </row>
    <row r="92" spans="1:20" x14ac:dyDescent="0.25">
      <c r="A92">
        <v>181</v>
      </c>
      <c r="B92" t="s">
        <v>146</v>
      </c>
      <c r="C92" t="s">
        <v>237</v>
      </c>
      <c r="D92">
        <v>37181</v>
      </c>
      <c r="E92">
        <v>278</v>
      </c>
      <c r="F92">
        <v>49</v>
      </c>
      <c r="G92">
        <v>212</v>
      </c>
      <c r="H92">
        <v>76.258992805755398</v>
      </c>
      <c r="I92">
        <v>17.625899280575499</v>
      </c>
      <c r="L92">
        <f>IF(C92=viz_helper!$B$1, 1, 0)</f>
        <v>0</v>
      </c>
      <c r="M92" t="str">
        <f t="shared" si="2"/>
        <v/>
      </c>
      <c r="N92">
        <f>L92*H92</f>
        <v>0</v>
      </c>
      <c r="O92">
        <f>L92*I92</f>
        <v>0</v>
      </c>
      <c r="Q92" t="str">
        <f t="shared" si="3"/>
        <v>Vance</v>
      </c>
      <c r="R92" t="s">
        <v>259</v>
      </c>
      <c r="S92" s="23">
        <f>H92</f>
        <v>76.258992805755398</v>
      </c>
      <c r="T92" s="23">
        <f>I92</f>
        <v>17.625899280575499</v>
      </c>
    </row>
    <row r="93" spans="1:20" x14ac:dyDescent="0.25">
      <c r="A93">
        <v>183</v>
      </c>
      <c r="B93" t="s">
        <v>146</v>
      </c>
      <c r="C93" t="s">
        <v>238</v>
      </c>
      <c r="D93">
        <v>37183</v>
      </c>
      <c r="E93">
        <v>6312</v>
      </c>
      <c r="F93">
        <v>489</v>
      </c>
      <c r="G93">
        <v>5589</v>
      </c>
      <c r="H93">
        <v>88.545627376425898</v>
      </c>
      <c r="I93">
        <v>7.7471482889733796</v>
      </c>
      <c r="L93">
        <f>IF(C93=viz_helper!$B$1, 1, 0)</f>
        <v>0</v>
      </c>
      <c r="M93" t="str">
        <f t="shared" si="2"/>
        <v/>
      </c>
      <c r="N93">
        <f>L93*H93</f>
        <v>0</v>
      </c>
      <c r="O93">
        <f>L93*I93</f>
        <v>0</v>
      </c>
      <c r="Q93" t="str">
        <f t="shared" si="3"/>
        <v>Wake</v>
      </c>
      <c r="R93" t="s">
        <v>259</v>
      </c>
      <c r="S93" s="23">
        <f>H93</f>
        <v>88.545627376425898</v>
      </c>
      <c r="T93" s="23">
        <f>I93</f>
        <v>7.7471482889733796</v>
      </c>
    </row>
    <row r="94" spans="1:20" x14ac:dyDescent="0.25">
      <c r="A94">
        <v>185</v>
      </c>
      <c r="B94" t="s">
        <v>146</v>
      </c>
      <c r="C94" t="s">
        <v>239</v>
      </c>
      <c r="D94">
        <v>37185</v>
      </c>
      <c r="E94">
        <v>85</v>
      </c>
      <c r="F94">
        <v>10</v>
      </c>
      <c r="G94">
        <v>69</v>
      </c>
      <c r="H94">
        <v>81.176470588235304</v>
      </c>
      <c r="I94">
        <v>11.764705882352899</v>
      </c>
      <c r="L94">
        <f>IF(C94=viz_helper!$B$1, 1, 0)</f>
        <v>0</v>
      </c>
      <c r="M94" t="str">
        <f t="shared" si="2"/>
        <v/>
      </c>
      <c r="N94">
        <f>L94*H94</f>
        <v>0</v>
      </c>
      <c r="O94">
        <f>L94*I94</f>
        <v>0</v>
      </c>
      <c r="Q94" t="str">
        <f t="shared" si="3"/>
        <v>Warren</v>
      </c>
      <c r="R94" t="s">
        <v>259</v>
      </c>
      <c r="S94" s="23">
        <f>H94</f>
        <v>81.176470588235304</v>
      </c>
      <c r="T94" s="23">
        <f>I94</f>
        <v>11.764705882352899</v>
      </c>
    </row>
    <row r="95" spans="1:20" x14ac:dyDescent="0.25">
      <c r="A95">
        <v>187</v>
      </c>
      <c r="B95" t="s">
        <v>146</v>
      </c>
      <c r="C95" t="s">
        <v>240</v>
      </c>
      <c r="D95">
        <v>37187</v>
      </c>
      <c r="E95">
        <v>78</v>
      </c>
      <c r="F95">
        <v>7</v>
      </c>
      <c r="G95">
        <v>69</v>
      </c>
      <c r="H95">
        <v>88.461538461538495</v>
      </c>
      <c r="I95">
        <v>8.9743589743589691</v>
      </c>
      <c r="L95">
        <f>IF(C95=viz_helper!$B$1, 1, 0)</f>
        <v>0</v>
      </c>
      <c r="M95" t="str">
        <f t="shared" si="2"/>
        <v/>
      </c>
      <c r="N95">
        <f>L95*H95</f>
        <v>0</v>
      </c>
      <c r="O95">
        <f>L95*I95</f>
        <v>0</v>
      </c>
      <c r="Q95" t="str">
        <f t="shared" si="3"/>
        <v>Washington</v>
      </c>
      <c r="R95" t="s">
        <v>259</v>
      </c>
      <c r="S95" s="23">
        <f>H95</f>
        <v>88.461538461538495</v>
      </c>
      <c r="T95" s="23">
        <f>I95</f>
        <v>8.9743589743589691</v>
      </c>
    </row>
    <row r="96" spans="1:20" x14ac:dyDescent="0.25">
      <c r="A96">
        <v>189</v>
      </c>
      <c r="B96" t="s">
        <v>146</v>
      </c>
      <c r="C96" t="s">
        <v>241</v>
      </c>
      <c r="D96">
        <v>37189</v>
      </c>
      <c r="E96">
        <v>167</v>
      </c>
      <c r="F96">
        <v>13</v>
      </c>
      <c r="G96">
        <v>159</v>
      </c>
      <c r="H96">
        <v>95.209580838323305</v>
      </c>
      <c r="I96">
        <v>7.7844311377245496</v>
      </c>
      <c r="L96">
        <f>IF(C96=viz_helper!$B$1, 1, 0)</f>
        <v>0</v>
      </c>
      <c r="M96" t="str">
        <f t="shared" si="2"/>
        <v/>
      </c>
      <c r="N96">
        <f>L96*H96</f>
        <v>0</v>
      </c>
      <c r="O96">
        <f>L96*I96</f>
        <v>0</v>
      </c>
      <c r="Q96" t="str">
        <f t="shared" si="3"/>
        <v>Watauga</v>
      </c>
      <c r="R96" t="s">
        <v>259</v>
      </c>
      <c r="S96" s="23">
        <f>H96</f>
        <v>95.209580838323305</v>
      </c>
      <c r="T96" s="23">
        <f>I96</f>
        <v>7.7844311377245496</v>
      </c>
    </row>
    <row r="97" spans="1:20" x14ac:dyDescent="0.25">
      <c r="A97">
        <v>191</v>
      </c>
      <c r="B97" t="s">
        <v>146</v>
      </c>
      <c r="C97" t="s">
        <v>242</v>
      </c>
      <c r="D97">
        <v>37191</v>
      </c>
      <c r="E97">
        <v>886</v>
      </c>
      <c r="F97">
        <v>94</v>
      </c>
      <c r="G97">
        <v>791</v>
      </c>
      <c r="H97">
        <v>89.277652370203199</v>
      </c>
      <c r="I97">
        <v>10.609480812641101</v>
      </c>
      <c r="L97">
        <f>IF(C97=viz_helper!$B$1, 1, 0)</f>
        <v>0</v>
      </c>
      <c r="M97" t="str">
        <f t="shared" si="2"/>
        <v/>
      </c>
      <c r="N97">
        <f>L97*H97</f>
        <v>0</v>
      </c>
      <c r="O97">
        <f>L97*I97</f>
        <v>0</v>
      </c>
      <c r="Q97" t="str">
        <f t="shared" si="3"/>
        <v>Wayne</v>
      </c>
      <c r="R97" t="s">
        <v>259</v>
      </c>
      <c r="S97" s="23">
        <f>H97</f>
        <v>89.277652370203199</v>
      </c>
      <c r="T97" s="23">
        <f>I97</f>
        <v>10.609480812641101</v>
      </c>
    </row>
    <row r="98" spans="1:20" x14ac:dyDescent="0.25">
      <c r="A98">
        <v>193</v>
      </c>
      <c r="B98" t="s">
        <v>146</v>
      </c>
      <c r="C98" t="s">
        <v>243</v>
      </c>
      <c r="D98">
        <v>37193</v>
      </c>
      <c r="E98">
        <v>368</v>
      </c>
      <c r="F98">
        <v>37</v>
      </c>
      <c r="G98">
        <v>344</v>
      </c>
      <c r="H98">
        <v>93.478260869565204</v>
      </c>
      <c r="I98">
        <v>10.054347826087</v>
      </c>
      <c r="L98">
        <f>IF(C98=viz_helper!$B$1, 1, 0)</f>
        <v>0</v>
      </c>
      <c r="M98" t="str">
        <f t="shared" si="2"/>
        <v/>
      </c>
      <c r="N98">
        <f>L98*H98</f>
        <v>0</v>
      </c>
      <c r="O98">
        <f>L98*I98</f>
        <v>0</v>
      </c>
      <c r="Q98" t="str">
        <f t="shared" si="3"/>
        <v>Wilkes</v>
      </c>
      <c r="R98" t="s">
        <v>259</v>
      </c>
      <c r="S98" s="23">
        <f>H98</f>
        <v>93.478260869565204</v>
      </c>
      <c r="T98" s="23">
        <f>I98</f>
        <v>10.054347826087</v>
      </c>
    </row>
    <row r="99" spans="1:20" x14ac:dyDescent="0.25">
      <c r="A99">
        <v>195</v>
      </c>
      <c r="B99" t="s">
        <v>146</v>
      </c>
      <c r="C99" t="s">
        <v>244</v>
      </c>
      <c r="D99">
        <v>37195</v>
      </c>
      <c r="E99">
        <v>462</v>
      </c>
      <c r="F99">
        <v>65</v>
      </c>
      <c r="G99">
        <v>417</v>
      </c>
      <c r="H99">
        <v>90.259740259740298</v>
      </c>
      <c r="I99">
        <v>14.069264069264101</v>
      </c>
      <c r="L99">
        <f>IF(C99=viz_helper!$B$1, 1, 0)</f>
        <v>0</v>
      </c>
      <c r="M99" t="str">
        <f t="shared" si="2"/>
        <v/>
      </c>
      <c r="N99">
        <f>L99*H99</f>
        <v>0</v>
      </c>
      <c r="O99">
        <f>L99*I99</f>
        <v>0</v>
      </c>
      <c r="Q99" t="str">
        <f t="shared" si="3"/>
        <v>Wilson</v>
      </c>
      <c r="R99" t="s">
        <v>259</v>
      </c>
      <c r="S99" s="23">
        <f>H99</f>
        <v>90.259740259740298</v>
      </c>
      <c r="T99" s="23">
        <f>I99</f>
        <v>14.069264069264101</v>
      </c>
    </row>
    <row r="100" spans="1:20" x14ac:dyDescent="0.25">
      <c r="A100">
        <v>197</v>
      </c>
      <c r="B100" t="s">
        <v>146</v>
      </c>
      <c r="C100" t="s">
        <v>245</v>
      </c>
      <c r="D100">
        <v>37197</v>
      </c>
      <c r="E100">
        <v>235</v>
      </c>
      <c r="F100">
        <v>43</v>
      </c>
      <c r="G100">
        <v>223</v>
      </c>
      <c r="H100">
        <v>94.893617021276597</v>
      </c>
      <c r="I100">
        <v>18.297872340425499</v>
      </c>
      <c r="L100">
        <f>IF(C100=viz_helper!$B$1, 1, 0)</f>
        <v>0</v>
      </c>
      <c r="M100" t="str">
        <f t="shared" si="2"/>
        <v/>
      </c>
      <c r="N100">
        <f>L100*H100</f>
        <v>0</v>
      </c>
      <c r="O100">
        <f>L100*I100</f>
        <v>0</v>
      </c>
      <c r="Q100" t="str">
        <f t="shared" si="3"/>
        <v>Yadkin</v>
      </c>
      <c r="R100" t="s">
        <v>259</v>
      </c>
      <c r="S100" s="23">
        <f>H100</f>
        <v>94.893617021276597</v>
      </c>
      <c r="T100" s="23">
        <f>I100</f>
        <v>18.297872340425499</v>
      </c>
    </row>
    <row r="101" spans="1:20" x14ac:dyDescent="0.25">
      <c r="A101">
        <v>199</v>
      </c>
      <c r="B101" t="s">
        <v>146</v>
      </c>
      <c r="C101" t="s">
        <v>246</v>
      </c>
      <c r="D101">
        <v>37199</v>
      </c>
      <c r="E101">
        <v>93</v>
      </c>
      <c r="F101">
        <v>6</v>
      </c>
      <c r="G101">
        <v>86</v>
      </c>
      <c r="H101">
        <v>92.473118279569903</v>
      </c>
      <c r="I101">
        <v>6.4516129032258096</v>
      </c>
      <c r="L101">
        <f>IF(C101=viz_helper!$B$1, 1, 0)</f>
        <v>0</v>
      </c>
      <c r="M101" t="str">
        <f t="shared" si="2"/>
        <v/>
      </c>
      <c r="N101">
        <f>L101*H101</f>
        <v>0</v>
      </c>
      <c r="O101">
        <f>L101*I101</f>
        <v>0</v>
      </c>
      <c r="Q101" t="str">
        <f t="shared" si="3"/>
        <v>Yancey</v>
      </c>
      <c r="R101" t="s">
        <v>259</v>
      </c>
      <c r="S101" s="23">
        <f>H101</f>
        <v>92.473118279569903</v>
      </c>
      <c r="T101" s="23">
        <f>I101</f>
        <v>6.4516129032258096</v>
      </c>
    </row>
    <row r="102" spans="1:20" x14ac:dyDescent="0.25">
      <c r="A102">
        <v>999</v>
      </c>
      <c r="B102" t="s">
        <v>146</v>
      </c>
      <c r="C102" t="s">
        <v>247</v>
      </c>
      <c r="D102" t="s">
        <v>16</v>
      </c>
      <c r="E102">
        <v>1421</v>
      </c>
      <c r="F102">
        <v>165</v>
      </c>
      <c r="G102">
        <v>1310</v>
      </c>
      <c r="H102">
        <v>92.188599577762105</v>
      </c>
      <c r="I102">
        <v>11.611541168191399</v>
      </c>
      <c r="L102">
        <f>IF(C102=viz_helper!$B$1, 1, 0)</f>
        <v>0</v>
      </c>
      <c r="M102" t="str">
        <f t="shared" si="2"/>
        <v/>
      </c>
      <c r="N102">
        <f>L102*H102</f>
        <v>0</v>
      </c>
      <c r="O102">
        <f>L102*I102</f>
        <v>0</v>
      </c>
    </row>
    <row r="103" spans="1:20" x14ac:dyDescent="0.25">
      <c r="A103" t="s">
        <v>16</v>
      </c>
      <c r="B103" t="s">
        <v>146</v>
      </c>
      <c r="C103" t="s">
        <v>248</v>
      </c>
      <c r="D103">
        <v>37</v>
      </c>
      <c r="E103">
        <v>62370</v>
      </c>
      <c r="F103">
        <v>6114</v>
      </c>
      <c r="G103">
        <v>56087</v>
      </c>
      <c r="H103">
        <v>89.926246592913301</v>
      </c>
      <c r="I103">
        <v>9.8027898027897997</v>
      </c>
      <c r="L103">
        <f>IF(C103=viz_helper!$B$1, 1, 0)</f>
        <v>0</v>
      </c>
      <c r="M103" t="str">
        <f t="shared" si="2"/>
        <v/>
      </c>
      <c r="N103">
        <f>L103*H103</f>
        <v>0</v>
      </c>
      <c r="O103">
        <f>L103*I103</f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1B5133-2BC6-481F-80FC-F565E5A84828}">
  <sheetPr codeName="Sheet5"/>
  <dimension ref="A1:G33"/>
  <sheetViews>
    <sheetView workbookViewId="0">
      <selection activeCell="T17" sqref="T17"/>
    </sheetView>
  </sheetViews>
  <sheetFormatPr defaultRowHeight="15" x14ac:dyDescent="0.25"/>
  <cols>
    <col min="3" max="4" width="12" bestFit="1" customWidth="1"/>
    <col min="5" max="5" width="10.5703125" bestFit="1" customWidth="1"/>
  </cols>
  <sheetData>
    <row r="1" spans="1:5" x14ac:dyDescent="0.25">
      <c r="A1" t="s">
        <v>249</v>
      </c>
      <c r="B1" s="13" t="s">
        <v>228</v>
      </c>
    </row>
    <row r="4" spans="1:5" x14ac:dyDescent="0.25">
      <c r="C4" t="s">
        <v>252</v>
      </c>
      <c r="D4" t="s">
        <v>253</v>
      </c>
    </row>
    <row r="5" spans="1:5" x14ac:dyDescent="0.25">
      <c r="C5" s="22" t="s">
        <v>250</v>
      </c>
      <c r="D5" s="22" t="s">
        <v>251</v>
      </c>
    </row>
    <row r="6" spans="1:5" x14ac:dyDescent="0.25">
      <c r="C6" t="s">
        <v>144</v>
      </c>
      <c r="D6" t="s">
        <v>145</v>
      </c>
      <c r="E6" t="s">
        <v>35</v>
      </c>
    </row>
    <row r="7" spans="1:5" x14ac:dyDescent="0.25">
      <c r="C7" t="s">
        <v>255</v>
      </c>
      <c r="D7" t="s">
        <v>256</v>
      </c>
    </row>
    <row r="8" spans="1:5" x14ac:dyDescent="0.25">
      <c r="A8" t="s">
        <v>249</v>
      </c>
      <c r="B8" t="str">
        <f>$B$1</f>
        <v>Sampson</v>
      </c>
      <c r="C8" s="23">
        <f>SUMIFS(CountyData!$H:$H, CountyData!$C:$C,$B8)</f>
        <v>89.887640449438194</v>
      </c>
      <c r="D8" s="23">
        <f>INDEX(county_data, MATCH(viz_helper!$B8,CountyData!$C:$C, 0), MATCH(D$6, CountyData!$1:$1, 0))</f>
        <v>10.337078651685401</v>
      </c>
      <c r="E8" s="24">
        <f>INDEX(county_data, MATCH(viz_helper!$B8,CountyData!$C:$C, 0), MATCH(E$6, CountyData!$1:$1, 0))</f>
        <v>445</v>
      </c>
    </row>
    <row r="9" spans="1:5" x14ac:dyDescent="0.25">
      <c r="B9" t="s">
        <v>248</v>
      </c>
      <c r="C9" s="23">
        <f>SUMIFS(CountyData!$H:$H, CountyData!$C:$C,$B9)</f>
        <v>89.926246592913301</v>
      </c>
      <c r="D9" s="23">
        <f>INDEX(county_data, MATCH(viz_helper!$B9,CountyData!$C:$C, 0), MATCH(D$6, CountyData!$1:$1, 0))</f>
        <v>9.8027898027897997</v>
      </c>
      <c r="E9" s="24">
        <f>INDEX(county_data, MATCH(viz_helper!$B9,CountyData!$C:$C, 0), MATCH(E$6, CountyData!$1:$1, 0))</f>
        <v>62370</v>
      </c>
    </row>
    <row r="18" spans="5:5" x14ac:dyDescent="0.25">
      <c r="E18" s="3" t="s">
        <v>262</v>
      </c>
    </row>
    <row r="19" spans="5:5" x14ac:dyDescent="0.25">
      <c r="E19" s="25" t="s">
        <v>261</v>
      </c>
    </row>
    <row r="33" spans="7:7" x14ac:dyDescent="0.25">
      <c r="G33" s="12" t="str">
        <f>"Note: Includes "&amp;E8&amp;" births in "&amp;TEXT(B1, "#,#")&amp;" County and "&amp;TEXT(E9, "#,#")&amp;" births in NC, 2012."</f>
        <v>Note: Includes 445 births in Sampson County and 62,370 births in NC, 2012.</v>
      </c>
    </row>
  </sheetData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4B4CCD09-AA47-4D0F-9C13-835372902E8F}">
          <x14:formula1>
            <xm:f>CountyData!$C:$C</xm:f>
          </x14:formula1>
          <xm:sqref>B1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Table 2</vt:lpstr>
      <vt:lpstr>Table 1</vt:lpstr>
      <vt:lpstr>Model Tables</vt:lpstr>
      <vt:lpstr>CountyData</vt:lpstr>
      <vt:lpstr>viz_helper</vt:lpstr>
      <vt:lpstr>county_data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D Fliss</dc:creator>
  <cp:lastModifiedBy>Mike D Fliss</cp:lastModifiedBy>
  <cp:lastPrinted>2017-10-21T23:59:45Z</cp:lastPrinted>
  <dcterms:created xsi:type="dcterms:W3CDTF">2017-10-21T23:58:49Z</dcterms:created>
  <dcterms:modified xsi:type="dcterms:W3CDTF">2017-10-23T13:25:01Z</dcterms:modified>
</cp:coreProperties>
</file>